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xr:revisionPtr revIDLastSave="0" documentId="13_ncr:801_{029BFC10-2A5C-4469-8836-44E6548CC203}" xr6:coauthVersionLast="45" xr6:coauthVersionMax="45" xr10:uidLastSave="{00000000-0000-0000-0000-000000000000}"/>
  <bookViews>
    <workbookView xWindow="2820" yWindow="1335" windowWidth="17145" windowHeight="8940" tabRatio="343" firstSheet="2" activeTab="3" xr2:uid="{00000000-000D-0000-FFFF-FFFF00000000}"/>
  </bookViews>
  <sheets>
    <sheet name="DONNEES" sheetId="1" r:id="rId1"/>
    <sheet name="COUT" sheetId="2" r:id="rId2"/>
    <sheet name="ENERGY COST" sheetId="3" r:id="rId3"/>
    <sheet name="PAY BACK" sheetId="4" r:id="rId4"/>
  </sheets>
  <calcPr calcId="191029"/>
  <oleSize ref="A1:AD6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Pollet Eric (0033688653627)</author>
  </authors>
  <commentList>
    <comment ref="A1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Pollet Eric (0033688653627):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Benchvac</t>
        </r>
      </text>
    </comment>
    <comment ref="A15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Pollet Eric (0033688653627):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Benchvac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 Deycard</author>
  </authors>
  <commentList>
    <comment ref="B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Costes = (Equipos + Equipo adicional + Coste anual energético total) - Certificados blancos (CEE)</t>
        </r>
      </text>
    </comment>
    <comment ref="B10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Costes = Coste año 0 + Coste anual energético total + Costes anuales de mantenimiento</t>
        </r>
      </text>
    </comment>
    <comment ref="B11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Costes = Coste año 1 + Coste anual energético total + Costes anuales de mantenimiento</t>
        </r>
      </text>
    </comment>
    <comment ref="B12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Costes = Coste año 2 + Coste anual energético total + Costes anuales de mantenimiento + Costes anuales de reparación</t>
        </r>
      </text>
    </comment>
    <comment ref="B13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Cálculo idéntico al del Año 3 hasta el Año 15</t>
        </r>
      </text>
    </comment>
  </commentList>
</comments>
</file>

<file path=xl/sharedStrings.xml><?xml version="1.0" encoding="utf-8"?>
<sst xmlns="http://schemas.openxmlformats.org/spreadsheetml/2006/main" count="152" uniqueCount="152">
  <si>
    <r>
      <rPr>
        <u/>
        <sz val="11"/>
        <color rgb="FF1F497D"/>
        <rFont val="Calibri"/>
        <family val="2"/>
      </rPr>
      <t>PPT SIMULACIÓN</t>
    </r>
  </si>
  <si>
    <r>
      <rPr>
        <sz val="11"/>
        <color theme="1"/>
        <rFont val="Calibri"/>
        <family val="2"/>
      </rPr>
      <t>Longitud</t>
    </r>
  </si>
  <si>
    <r>
      <rPr>
        <sz val="11"/>
        <color theme="1"/>
        <rFont val="Calibri"/>
        <family val="2"/>
      </rPr>
      <t>Anchura</t>
    </r>
  </si>
  <si>
    <r>
      <rPr>
        <sz val="11"/>
        <color theme="1"/>
        <rFont val="Calibri"/>
        <family val="2"/>
      </rPr>
      <t>Altura</t>
    </r>
  </si>
  <si>
    <r>
      <rPr>
        <sz val="11"/>
        <color theme="1"/>
        <rFont val="Calibri"/>
        <family val="2"/>
      </rPr>
      <t>Bomba AP</t>
    </r>
  </si>
  <si>
    <r>
      <rPr>
        <sz val="11"/>
        <color rgb="FF1F497D"/>
        <rFont val="Calibri"/>
        <family val="2"/>
      </rPr>
      <t>Material: 2 AQUACIATPOWER 1100 CON MÓDULO H</t>
    </r>
  </si>
  <si>
    <r>
      <rPr>
        <sz val="11"/>
        <color theme="1"/>
        <rFont val="Calibri"/>
        <family val="2"/>
      </rPr>
      <t>5,5</t>
    </r>
  </si>
  <si>
    <r>
      <rPr>
        <sz val="11"/>
        <color theme="1"/>
        <rFont val="Calibri"/>
        <family val="2"/>
      </rPr>
      <t>efecto R32</t>
    </r>
  </si>
  <si>
    <r>
      <rPr>
        <b/>
        <sz val="11"/>
        <color rgb="FF1F497D"/>
        <rFont val="Calibri"/>
        <family val="2"/>
      </rPr>
      <t>Instalación  Base</t>
    </r>
  </si>
  <si>
    <r>
      <rPr>
        <sz val="11"/>
        <color theme="1"/>
        <rFont val="Calibri"/>
        <family val="2"/>
      </rPr>
      <t>Simulación 3</t>
    </r>
  </si>
  <si>
    <r>
      <rPr>
        <b/>
        <sz val="9"/>
        <color theme="1"/>
        <rFont val="Arial"/>
        <family val="2"/>
      </rPr>
      <t>AQUACIAT</t>
    </r>
    <r>
      <rPr>
        <b/>
        <vertAlign val="superscript"/>
        <sz val="9"/>
        <color theme="1"/>
        <rFont val="Arial"/>
        <family val="2"/>
      </rPr>
      <t xml:space="preserve">POWER </t>
    </r>
  </si>
  <si>
    <r>
      <rPr>
        <b/>
        <sz val="11"/>
        <color theme="1"/>
        <rFont val="Calibri"/>
        <family val="2"/>
      </rPr>
      <t>LD HE1100</t>
    </r>
  </si>
  <si>
    <r>
      <rPr>
        <b/>
        <sz val="9"/>
        <color theme="1"/>
        <rFont val="Arial"/>
        <family val="2"/>
      </rPr>
      <t>LD ST 1200R</t>
    </r>
  </si>
  <si>
    <r>
      <rPr>
        <sz val="11"/>
        <color theme="1"/>
        <rFont val="Calibri"/>
        <family val="2"/>
      </rPr>
      <t>Evolution frente a Base</t>
    </r>
  </si>
  <si>
    <r>
      <rPr>
        <sz val="11"/>
        <color rgb="FF1F497D"/>
        <rFont val="Calibri"/>
        <family val="2"/>
      </rPr>
      <t xml:space="preserve">Hidr. Mod. Bomba doble AP </t>
    </r>
  </si>
  <si>
    <r>
      <rPr>
        <sz val="11"/>
        <color rgb="FF1F497D"/>
        <rFont val="Calibri"/>
        <family val="2"/>
      </rPr>
      <t>116 S</t>
    </r>
  </si>
  <si>
    <r>
      <rPr>
        <sz val="11"/>
        <color rgb="FF1F497D"/>
        <rFont val="Calibri"/>
        <family val="2"/>
      </rPr>
      <t>116 W</t>
    </r>
  </si>
  <si>
    <r>
      <rPr>
        <sz val="11"/>
        <color rgb="FF1F497D"/>
        <rFont val="Calibri"/>
        <family val="2"/>
      </rPr>
      <t>Bomba Velocidad variable</t>
    </r>
  </si>
  <si>
    <r>
      <rPr>
        <sz val="11"/>
        <color rgb="FF1F497D"/>
        <rFont val="Calibri"/>
        <family val="2"/>
      </rPr>
      <t>no</t>
    </r>
  </si>
  <si>
    <r>
      <rPr>
        <sz val="11"/>
        <color rgb="FF1F497D"/>
        <rFont val="Calibri"/>
        <family val="2"/>
      </rPr>
      <t>Sí</t>
    </r>
  </si>
  <si>
    <r>
      <rPr>
        <sz val="11"/>
        <color rgb="FF1F497D"/>
        <rFont val="Calibri"/>
        <family val="2"/>
      </rPr>
      <t>Alta ef. estacional</t>
    </r>
  </si>
  <si>
    <r>
      <rPr>
        <sz val="11"/>
        <color rgb="FF1F497D"/>
        <rFont val="Calibri"/>
        <family val="2"/>
      </rPr>
      <t>Sí</t>
    </r>
  </si>
  <si>
    <r>
      <rPr>
        <sz val="11"/>
        <rFont val="Calibri"/>
        <family val="2"/>
      </rPr>
      <t>Sí</t>
    </r>
  </si>
  <si>
    <r>
      <rPr>
        <sz val="11"/>
        <color rgb="FF1F497D"/>
        <rFont val="Calibri"/>
        <family val="2"/>
      </rPr>
      <t>Régimen 12/7 °C Aire 35 °C</t>
    </r>
  </si>
  <si>
    <r>
      <rPr>
        <sz val="11"/>
        <rFont val="Calibri"/>
        <family val="2"/>
      </rPr>
      <t xml:space="preserve">Refrigerante/PCA:  </t>
    </r>
  </si>
  <si>
    <r>
      <rPr>
        <sz val="11"/>
        <rFont val="Calibri"/>
        <family val="2"/>
      </rPr>
      <t xml:space="preserve">R410A/2088 </t>
    </r>
  </si>
  <si>
    <r>
      <rPr>
        <sz val="11"/>
        <rFont val="Calibri"/>
        <family val="2"/>
      </rPr>
      <t>R-32/675</t>
    </r>
  </si>
  <si>
    <r>
      <rPr>
        <sz val="11"/>
        <rFont val="Calibri"/>
        <family val="2"/>
      </rPr>
      <t xml:space="preserve">kg </t>
    </r>
  </si>
  <si>
    <r>
      <rPr>
        <sz val="11"/>
        <rFont val="Calibri"/>
        <family val="2"/>
      </rPr>
      <t xml:space="preserve">kg/tCO2Equ  </t>
    </r>
  </si>
  <si>
    <r>
      <rPr>
        <sz val="11"/>
        <rFont val="Calibri"/>
        <family val="2"/>
      </rPr>
      <t>Potencia frigorífica:                                  kW</t>
    </r>
  </si>
  <si>
    <r>
      <rPr>
        <sz val="11"/>
        <rFont val="Calibri"/>
        <family val="2"/>
      </rPr>
      <t>Eficiencia refrigeración (E.E.R.)  :                           kW/kW</t>
    </r>
  </si>
  <si>
    <r>
      <rPr>
        <b/>
        <sz val="11"/>
        <rFont val="Calibri"/>
        <family val="2"/>
      </rPr>
      <t>Eficiencia estacional (SEER):                 kW/kW</t>
    </r>
  </si>
  <si>
    <r>
      <rPr>
        <sz val="11"/>
        <color theme="1"/>
        <rFont val="Calibri"/>
        <family val="2"/>
      </rPr>
      <t>efecto BOMBA VSD</t>
    </r>
  </si>
  <si>
    <r>
      <rPr>
        <sz val="11"/>
        <color theme="1"/>
        <rFont val="Calibri"/>
        <family val="2"/>
      </rPr>
      <t>Simulación 3</t>
    </r>
  </si>
  <si>
    <r>
      <rPr>
        <sz val="11"/>
        <color theme="1"/>
        <rFont val="Calibri"/>
        <family val="2"/>
      </rPr>
      <t>2410 Longitud</t>
    </r>
  </si>
  <si>
    <r>
      <rPr>
        <b/>
        <sz val="11"/>
        <color rgb="FFFF0000"/>
        <rFont val="Calibri"/>
        <family val="2"/>
      </rPr>
      <t>LD ST 1100</t>
    </r>
  </si>
  <si>
    <r>
      <rPr>
        <b/>
        <sz val="9"/>
        <color rgb="FFFF0000"/>
        <rFont val="Arial"/>
        <family val="2"/>
      </rPr>
      <t>LD ST 1100R</t>
    </r>
  </si>
  <si>
    <r>
      <rPr>
        <sz val="11"/>
        <color theme="1"/>
        <rFont val="Calibri"/>
        <family val="2"/>
      </rPr>
      <t>Evolution frente a Base</t>
    </r>
  </si>
  <si>
    <r>
      <rPr>
        <sz val="11"/>
        <rFont val="Calibri"/>
        <family val="2"/>
      </rPr>
      <t xml:space="preserve">R410A/2088 </t>
    </r>
  </si>
  <si>
    <r>
      <rPr>
        <sz val="11"/>
        <rFont val="Calibri"/>
        <family val="2"/>
      </rPr>
      <t>R-32/675</t>
    </r>
  </si>
  <si>
    <r>
      <rPr>
        <b/>
        <sz val="11"/>
        <color rgb="FFFF0000"/>
        <rFont val="Calibri"/>
        <family val="2"/>
      </rPr>
      <t>R410A</t>
    </r>
  </si>
  <si>
    <r>
      <rPr>
        <b/>
        <sz val="11"/>
        <color theme="1"/>
        <rFont val="Calibri"/>
        <family val="2"/>
      </rPr>
      <t>R410A</t>
    </r>
  </si>
  <si>
    <r>
      <rPr>
        <b/>
        <sz val="11"/>
        <color rgb="FFFF0000"/>
        <rFont val="Calibri"/>
        <family val="2"/>
      </rPr>
      <t>LD ST 1100</t>
    </r>
  </si>
  <si>
    <r>
      <rPr>
        <b/>
        <sz val="11"/>
        <color theme="1"/>
        <rFont val="Calibri"/>
        <family val="2"/>
      </rPr>
      <t>LD HE 1100</t>
    </r>
  </si>
  <si>
    <r>
      <rPr>
        <b/>
        <sz val="9"/>
        <color theme="1"/>
        <rFont val="Arial"/>
        <family val="2"/>
      </rPr>
      <t>LD 1200R</t>
    </r>
  </si>
  <si>
    <r>
      <rPr>
        <b/>
        <sz val="9"/>
        <color theme="1"/>
        <rFont val="Arial"/>
        <family val="2"/>
      </rPr>
      <t>LD 1200R</t>
    </r>
  </si>
  <si>
    <r>
      <rPr>
        <sz val="11"/>
        <color theme="1"/>
        <rFont val="Calibri"/>
        <family val="2"/>
      </rPr>
      <t>Opciones</t>
    </r>
  </si>
  <si>
    <r>
      <rPr>
        <sz val="11"/>
        <color rgb="FFFF0000"/>
        <rFont val="Calibri"/>
        <family val="2"/>
      </rPr>
      <t>15LS</t>
    </r>
  </si>
  <si>
    <r>
      <rPr>
        <sz val="11"/>
        <color theme="1"/>
        <rFont val="Calibri"/>
        <family val="2"/>
      </rPr>
      <t>15LS</t>
    </r>
  </si>
  <si>
    <r>
      <rPr>
        <sz val="11"/>
        <color theme="1"/>
        <rFont val="Calibri"/>
        <family val="2"/>
      </rPr>
      <t>15LS</t>
    </r>
  </si>
  <si>
    <r>
      <rPr>
        <sz val="11"/>
        <color theme="1"/>
        <rFont val="Calibri"/>
        <family val="2"/>
      </rPr>
      <t>15LS</t>
    </r>
  </si>
  <si>
    <r>
      <rPr>
        <sz val="11"/>
        <color rgb="FFFF0000"/>
        <rFont val="Calibri"/>
        <family val="2"/>
      </rPr>
      <t>116 S</t>
    </r>
  </si>
  <si>
    <r>
      <rPr>
        <sz val="11"/>
        <color theme="1"/>
        <rFont val="Calibri"/>
        <family val="2"/>
      </rPr>
      <t>116 W</t>
    </r>
  </si>
  <si>
    <r>
      <rPr>
        <sz val="11"/>
        <color theme="1"/>
        <rFont val="Calibri"/>
        <family val="2"/>
      </rPr>
      <t>116 S</t>
    </r>
  </si>
  <si>
    <r>
      <rPr>
        <sz val="11"/>
        <color theme="1"/>
        <rFont val="Calibri"/>
        <family val="2"/>
      </rPr>
      <t>116 W</t>
    </r>
  </si>
  <si>
    <r>
      <rPr>
        <sz val="11"/>
        <color theme="1"/>
        <rFont val="Calibri"/>
        <family val="2"/>
      </rPr>
      <t>119 A</t>
    </r>
  </si>
  <si>
    <r>
      <rPr>
        <sz val="11"/>
        <color theme="1"/>
        <rFont val="Calibri"/>
        <family val="2"/>
      </rPr>
      <t>119 A</t>
    </r>
  </si>
  <si>
    <r>
      <rPr>
        <sz val="11"/>
        <color theme="1"/>
        <rFont val="Calibri"/>
        <family val="2"/>
      </rPr>
      <t>TP CIAT Francia                             €</t>
    </r>
  </si>
  <si>
    <r>
      <rPr>
        <sz val="11"/>
        <color theme="1"/>
        <rFont val="Calibri"/>
        <family val="2"/>
      </rPr>
      <t>Coste                                               €</t>
    </r>
  </si>
  <si>
    <r>
      <rPr>
        <sz val="11"/>
        <color theme="1"/>
        <rFont val="Calibri"/>
        <family val="2"/>
      </rPr>
      <t>Precio venta instalador                  €</t>
    </r>
  </si>
  <si>
    <r>
      <rPr>
        <sz val="11"/>
        <color theme="1"/>
        <rFont val="Calibri"/>
        <family val="2"/>
      </rPr>
      <t>Margen CIAT Francia</t>
    </r>
  </si>
  <si>
    <r>
      <rPr>
        <sz val="11"/>
        <color theme="1"/>
        <rFont val="Calibri"/>
        <family val="2"/>
      </rPr>
      <t>Precio venta cliente final instalado      €</t>
    </r>
  </si>
  <si>
    <r>
      <rPr>
        <sz val="11"/>
        <color theme="1"/>
        <rFont val="Calibri"/>
        <family val="2"/>
      </rPr>
      <t>Margen instalador</t>
    </r>
  </si>
  <si>
    <r>
      <rPr>
        <sz val="11"/>
        <color theme="1"/>
        <rFont val="Calibri"/>
        <family val="2"/>
      </rPr>
      <t>Para simul.</t>
    </r>
  </si>
  <si>
    <r>
      <rPr>
        <sz val="11"/>
        <color theme="1"/>
        <rFont val="Calibri"/>
        <family val="2"/>
      </rPr>
      <t>Frente a Bomba VF</t>
    </r>
  </si>
  <si>
    <r>
      <rPr>
        <sz val="11"/>
        <color theme="1"/>
        <rFont val="Calibri"/>
        <family val="2"/>
      </rPr>
      <t>Frente a R410A Bomba VV</t>
    </r>
  </si>
  <si>
    <r>
      <rPr>
        <sz val="11"/>
        <color theme="1"/>
        <rFont val="Calibri"/>
        <family val="2"/>
      </rPr>
      <t>IGUAL €/KW</t>
    </r>
  </si>
  <si>
    <r>
      <rPr>
        <b/>
        <sz val="11"/>
        <color theme="1"/>
        <rFont val="Calibri"/>
        <family val="2"/>
      </rPr>
      <t>LD HE 1100</t>
    </r>
  </si>
  <si>
    <r>
      <rPr>
        <b/>
        <sz val="11"/>
        <color theme="1"/>
        <rFont val="Calibri"/>
        <family val="2"/>
      </rPr>
      <t>LD HE 1100</t>
    </r>
  </si>
  <si>
    <r>
      <rPr>
        <b/>
        <sz val="9"/>
        <color theme="1"/>
        <rFont val="Arial"/>
        <family val="2"/>
      </rPr>
      <t>LD 1200R</t>
    </r>
  </si>
  <si>
    <r>
      <rPr>
        <b/>
        <sz val="9"/>
        <color theme="1"/>
        <rFont val="Arial"/>
        <family val="2"/>
      </rPr>
      <t>LD 1200R</t>
    </r>
  </si>
  <si>
    <r>
      <rPr>
        <sz val="11"/>
        <color theme="1"/>
        <rFont val="Calibri"/>
        <family val="2"/>
      </rPr>
      <t>Opciones</t>
    </r>
  </si>
  <si>
    <r>
      <rPr>
        <sz val="11"/>
        <color theme="1"/>
        <rFont val="Calibri"/>
        <family val="2"/>
      </rPr>
      <t>15LS</t>
    </r>
  </si>
  <si>
    <r>
      <rPr>
        <sz val="11"/>
        <color theme="1"/>
        <rFont val="Calibri"/>
        <family val="2"/>
      </rPr>
      <t>15LS</t>
    </r>
  </si>
  <si>
    <r>
      <rPr>
        <sz val="11"/>
        <color theme="1"/>
        <rFont val="Calibri"/>
        <family val="2"/>
      </rPr>
      <t>15LS</t>
    </r>
  </si>
  <si>
    <r>
      <rPr>
        <sz val="11"/>
        <color theme="1"/>
        <rFont val="Calibri"/>
        <family val="2"/>
      </rPr>
      <t>15LS</t>
    </r>
  </si>
  <si>
    <r>
      <rPr>
        <sz val="11"/>
        <color theme="1"/>
        <rFont val="Calibri"/>
        <family val="2"/>
      </rPr>
      <t>116 S</t>
    </r>
  </si>
  <si>
    <r>
      <rPr>
        <sz val="11"/>
        <color theme="1"/>
        <rFont val="Calibri"/>
        <family val="2"/>
      </rPr>
      <t>116 W</t>
    </r>
  </si>
  <si>
    <r>
      <rPr>
        <sz val="11"/>
        <color theme="1"/>
        <rFont val="Calibri"/>
        <family val="2"/>
      </rPr>
      <t>116 S</t>
    </r>
  </si>
  <si>
    <r>
      <rPr>
        <sz val="11"/>
        <color theme="1"/>
        <rFont val="Calibri"/>
        <family val="2"/>
      </rPr>
      <t>116 W</t>
    </r>
  </si>
  <si>
    <r>
      <rPr>
        <sz val="11"/>
        <color theme="1"/>
        <rFont val="Calibri"/>
        <family val="2"/>
      </rPr>
      <t>119 A</t>
    </r>
  </si>
  <si>
    <r>
      <rPr>
        <sz val="11"/>
        <color theme="1"/>
        <rFont val="Calibri"/>
        <family val="2"/>
      </rPr>
      <t>119 A</t>
    </r>
  </si>
  <si>
    <r>
      <rPr>
        <sz val="11"/>
        <color theme="1"/>
        <rFont val="Calibri"/>
        <family val="2"/>
      </rPr>
      <t>Coste energético                                  €/Kw.</t>
    </r>
  </si>
  <si>
    <r>
      <rPr>
        <sz val="11"/>
        <color theme="1"/>
        <rFont val="Calibri"/>
        <family val="2"/>
      </rPr>
      <t>N.º horas funcionamiento anual        h</t>
    </r>
  </si>
  <si>
    <r>
      <rPr>
        <sz val="11"/>
        <color theme="1"/>
        <rFont val="Calibri"/>
        <family val="2"/>
      </rPr>
      <t>N.º horas funcionamiento BOMBA      h</t>
    </r>
  </si>
  <si>
    <r>
      <rPr>
        <sz val="11"/>
        <color theme="1"/>
        <rFont val="Calibri"/>
        <family val="2"/>
      </rPr>
      <t>Potencia bomba</t>
    </r>
  </si>
  <si>
    <r>
      <rPr>
        <b/>
        <sz val="11"/>
        <color theme="1"/>
        <rFont val="Calibri"/>
        <family val="2"/>
      </rPr>
      <t>R-410A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</t>
    </r>
    <r>
      <rPr>
        <b/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>Bomba velocidad fija</t>
    </r>
  </si>
  <si>
    <r>
      <rPr>
        <b/>
        <sz val="11"/>
        <color theme="1"/>
        <rFont val="Calibri"/>
        <family val="2"/>
      </rPr>
      <t>R-410A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Bomba velocidad variable</t>
    </r>
  </si>
  <si>
    <r>
      <rPr>
        <b/>
        <sz val="11"/>
        <color theme="1"/>
        <rFont val="Calibri"/>
        <family val="2"/>
      </rPr>
      <t>R-32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</t>
    </r>
    <r>
      <rPr>
        <b/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>Bomba velocidad fija</t>
    </r>
  </si>
  <si>
    <r>
      <rPr>
        <b/>
        <sz val="11"/>
        <color theme="1"/>
        <rFont val="Calibri"/>
        <family val="2"/>
      </rPr>
      <t>R-32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Alto rendimiento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Bomba velocidad variable</t>
    </r>
  </si>
  <si>
    <r>
      <rPr>
        <b/>
        <sz val="11"/>
        <color theme="1"/>
        <rFont val="Calibri"/>
        <family val="2"/>
      </rPr>
      <t>R-410A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</t>
    </r>
    <r>
      <rPr>
        <b/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>Bomba velocidad fija</t>
    </r>
  </si>
  <si>
    <r>
      <rPr>
        <b/>
        <sz val="11"/>
        <color theme="1"/>
        <rFont val="Calibri"/>
        <family val="2"/>
      </rPr>
      <t>R-410A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Bomba velocidad variable</t>
    </r>
  </si>
  <si>
    <r>
      <rPr>
        <b/>
        <sz val="11"/>
        <color theme="1"/>
        <rFont val="Calibri"/>
        <family val="2"/>
      </rPr>
      <t>R-32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 </t>
    </r>
    <r>
      <rPr>
        <sz val="11"/>
        <color theme="1"/>
        <rFont val="Calibri"/>
        <family val="2"/>
      </rPr>
      <t>Bomba velocidad fija</t>
    </r>
  </si>
  <si>
    <r>
      <rPr>
        <b/>
        <sz val="11"/>
        <color theme="1"/>
        <rFont val="Calibri"/>
        <family val="2"/>
      </rPr>
      <t>R-32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Alto rendimiento  Bomba velocidad variable</t>
    </r>
  </si>
  <si>
    <r>
      <rPr>
        <sz val="11"/>
        <color theme="1"/>
        <rFont val="Calibri"/>
        <family val="2"/>
      </rPr>
      <t>Coste energético equipo                        €</t>
    </r>
  </si>
  <si>
    <r>
      <rPr>
        <sz val="11"/>
        <color theme="1"/>
        <rFont val="Calibri"/>
        <family val="2"/>
      </rPr>
      <t>Coste energético bomba                        €</t>
    </r>
  </si>
  <si>
    <r>
      <rPr>
        <b/>
        <sz val="11"/>
        <color theme="1"/>
        <rFont val="Calibri"/>
        <family val="2"/>
      </rPr>
      <t>Coste anual energético                          €</t>
    </r>
  </si>
  <si>
    <r>
      <rPr>
        <sz val="11"/>
        <color theme="1"/>
        <rFont val="Calibri"/>
        <family val="2"/>
      </rPr>
      <t>Ganancia R32</t>
    </r>
  </si>
  <si>
    <r>
      <rPr>
        <sz val="11"/>
        <color theme="1"/>
        <rFont val="Calibri"/>
        <family val="2"/>
      </rPr>
      <t>Anterior AquaSnap</t>
    </r>
    <r>
      <rPr>
        <sz val="11"/>
        <color theme="1"/>
        <rFont val="Calibri"/>
        <family val="2"/>
      </rPr>
      <t>®</t>
    </r>
    <r>
      <rPr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 xml:space="preserve">30RBM R410A </t>
    </r>
  </si>
  <si>
    <r>
      <rPr>
        <sz val="11"/>
        <color theme="1"/>
        <rFont val="Calibri"/>
        <family val="2"/>
      </rPr>
      <t>Anterior AquaSnap Greenspeed®</t>
    </r>
    <r>
      <rPr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 xml:space="preserve">30RBP R410A </t>
    </r>
  </si>
  <si>
    <r>
      <rPr>
        <b/>
        <sz val="11"/>
        <color theme="1"/>
        <rFont val="Calibri"/>
        <family val="2"/>
      </rPr>
      <t>Nueva</t>
    </r>
    <r>
      <rPr>
        <sz val="11"/>
        <color theme="1"/>
        <rFont val="Calibri"/>
        <family val="2"/>
      </rPr>
      <t xml:space="preserve"> AquaSnap</t>
    </r>
    <r>
      <rPr>
        <sz val="11"/>
        <color theme="1"/>
        <rFont val="Calibri"/>
        <family val="2"/>
      </rPr>
      <t>®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 xml:space="preserve">30RB R-32A </t>
    </r>
  </si>
  <si>
    <r>
      <rPr>
        <b/>
        <sz val="11"/>
        <color theme="1"/>
        <rFont val="Calibri"/>
        <family val="2"/>
      </rPr>
      <t>Nueva</t>
    </r>
    <r>
      <rPr>
        <sz val="11"/>
        <color theme="1"/>
        <rFont val="Calibri"/>
        <family val="2"/>
      </rPr>
      <t xml:space="preserve"> AquaSnap Greenspeed</t>
    </r>
    <r>
      <rPr>
        <sz val="11"/>
        <color theme="1"/>
        <rFont val="Calibri"/>
        <family val="2"/>
      </rPr>
      <t>®</t>
    </r>
    <r>
      <rPr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 xml:space="preserve">30RBP R-32A </t>
    </r>
  </si>
  <si>
    <r>
      <rPr>
        <sz val="11"/>
        <color theme="1"/>
        <rFont val="Calibri"/>
        <family val="2"/>
      </rPr>
      <t>Ganancia Alto rendimiento</t>
    </r>
  </si>
  <si>
    <r>
      <rPr>
        <sz val="11"/>
        <color theme="1"/>
        <rFont val="Calibri"/>
        <family val="2"/>
      </rPr>
      <t>€</t>
    </r>
  </si>
  <si>
    <r>
      <rPr>
        <sz val="11"/>
        <color theme="1"/>
        <rFont val="Calibri"/>
        <family val="2"/>
      </rPr>
      <t>Ganancia Bomba Velocidad variable</t>
    </r>
  </si>
  <si>
    <r>
      <rPr>
        <sz val="11"/>
        <color theme="1"/>
        <rFont val="Calibri"/>
        <family val="2"/>
      </rPr>
      <t>kWh</t>
    </r>
  </si>
  <si>
    <r>
      <rPr>
        <sz val="11"/>
        <color theme="1"/>
        <rFont val="Calibri"/>
        <family val="2"/>
      </rPr>
      <t xml:space="preserve">Ganancia global </t>
    </r>
  </si>
  <si>
    <r>
      <rPr>
        <b/>
        <sz val="11"/>
        <color theme="1"/>
        <rFont val="Calibri"/>
        <family val="2"/>
      </rPr>
      <t>R-410A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Alto rendimiento</t>
    </r>
    <r>
      <rPr>
        <b/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>Bomba velocidad fija</t>
    </r>
  </si>
  <si>
    <r>
      <rPr>
        <b/>
        <sz val="11"/>
        <color theme="1"/>
        <rFont val="Calibri"/>
        <family val="2"/>
      </rPr>
      <t>R-410A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Alto rendimiento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Bomba velocidad variable</t>
    </r>
  </si>
  <si>
    <r>
      <rPr>
        <b/>
        <sz val="11"/>
        <color theme="1"/>
        <rFont val="Calibri"/>
        <family val="2"/>
      </rPr>
      <t>R-32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</t>
    </r>
    <r>
      <rPr>
        <b/>
        <sz val="11"/>
        <color theme="1"/>
        <rFont val="Calibri"/>
        <family val="2"/>
      </rPr>
      <t xml:space="preserve">
</t>
    </r>
    <r>
      <rPr>
        <sz val="11"/>
        <color theme="1"/>
        <rFont val="Calibri"/>
        <family val="2"/>
      </rPr>
      <t>Bomba velocidad fija</t>
    </r>
  </si>
  <si>
    <r>
      <rPr>
        <b/>
        <sz val="11"/>
        <color theme="1"/>
        <rFont val="Calibri"/>
        <family val="2"/>
      </rPr>
      <t>R-32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Alto rendimiento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Bomba velocidad variable</t>
    </r>
  </si>
  <si>
    <r>
      <rPr>
        <b/>
        <sz val="11"/>
        <color theme="1"/>
        <rFont val="Calibri"/>
        <family val="2"/>
      </rPr>
      <t xml:space="preserve">R-410A 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</t>
    </r>
    <r>
      <rPr>
        <sz val="11"/>
        <color theme="1"/>
        <rFont val="Calibri"/>
        <family val="2"/>
      </rPr>
      <t>Bomba velocidad fija</t>
    </r>
  </si>
  <si>
    <r>
      <rPr>
        <b/>
        <sz val="11"/>
        <color theme="1"/>
        <rFont val="Calibri"/>
        <family val="2"/>
      </rPr>
      <t>R-410A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Bomba velocidad variable</t>
    </r>
  </si>
  <si>
    <r>
      <rPr>
        <b/>
        <sz val="11"/>
        <color theme="1"/>
        <rFont val="Calibri"/>
        <family val="2"/>
      </rPr>
      <t>R-32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Alto rendimiento  </t>
    </r>
    <r>
      <rPr>
        <sz val="11"/>
        <color theme="1"/>
        <rFont val="Calibri"/>
        <family val="2"/>
      </rPr>
      <t>Bomba velocidad fija</t>
    </r>
  </si>
  <si>
    <r>
      <rPr>
        <b/>
        <sz val="11"/>
        <color theme="1"/>
        <rFont val="Calibri"/>
        <family val="2"/>
      </rPr>
      <t>R-32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Alto rendimiento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Bomba velocidad variable</t>
    </r>
  </si>
  <si>
    <r>
      <rPr>
        <sz val="11"/>
        <color theme="1"/>
        <rFont val="Calibri"/>
        <family val="2"/>
      </rPr>
      <t>Coste equipo                                            €</t>
    </r>
  </si>
  <si>
    <r>
      <rPr>
        <sz val="11"/>
        <color theme="1"/>
        <rFont val="Calibri"/>
        <family val="2"/>
      </rPr>
      <t>Coste anual energético                         €</t>
    </r>
  </si>
  <si>
    <r>
      <rPr>
        <sz val="11"/>
        <color theme="1"/>
        <rFont val="Calibri"/>
        <family val="2"/>
      </rPr>
      <t>Coste mantenimiento anual</t>
    </r>
  </si>
  <si>
    <r>
      <rPr>
        <sz val="11"/>
        <color theme="1"/>
        <rFont val="Calibri"/>
        <family val="2"/>
      </rPr>
      <t>Coste reparación anual</t>
    </r>
  </si>
  <si>
    <r>
      <rPr>
        <sz val="11"/>
        <color theme="1"/>
        <rFont val="Calibri"/>
        <family val="2"/>
      </rPr>
      <t>CEE</t>
    </r>
  </si>
  <si>
    <r>
      <rPr>
        <b/>
        <sz val="10"/>
        <rFont val="Arial"/>
        <family val="2"/>
      </rPr>
      <t>Año 0</t>
    </r>
  </si>
  <si>
    <r>
      <rPr>
        <b/>
        <sz val="10"/>
        <rFont val="Arial"/>
        <family val="2"/>
      </rPr>
      <t>Año 0</t>
    </r>
  </si>
  <si>
    <r>
      <rPr>
        <sz val="10"/>
        <rFont val="Arial"/>
        <family val="2"/>
      </rPr>
      <t>Año 1</t>
    </r>
  </si>
  <si>
    <r>
      <rPr>
        <sz val="10"/>
        <rFont val="Arial"/>
        <family val="2"/>
      </rPr>
      <t>Año 1</t>
    </r>
  </si>
  <si>
    <r>
      <rPr>
        <sz val="10"/>
        <rFont val="Arial"/>
        <family val="2"/>
      </rPr>
      <t>Año 2</t>
    </r>
  </si>
  <si>
    <r>
      <rPr>
        <sz val="10"/>
        <rFont val="Arial"/>
        <family val="2"/>
      </rPr>
      <t>Año 2</t>
    </r>
  </si>
  <si>
    <r>
      <rPr>
        <sz val="10"/>
        <rFont val="Arial"/>
        <family val="2"/>
      </rPr>
      <t>Año 3</t>
    </r>
  </si>
  <si>
    <r>
      <rPr>
        <sz val="10"/>
        <rFont val="Arial"/>
        <family val="2"/>
      </rPr>
      <t>Año 3</t>
    </r>
  </si>
  <si>
    <r>
      <rPr>
        <sz val="10"/>
        <rFont val="Arial"/>
        <family val="2"/>
      </rPr>
      <t>Año 4</t>
    </r>
  </si>
  <si>
    <r>
      <rPr>
        <sz val="10"/>
        <rFont val="Arial"/>
        <family val="2"/>
      </rPr>
      <t>Año 4</t>
    </r>
  </si>
  <si>
    <r>
      <rPr>
        <b/>
        <sz val="10"/>
        <rFont val="Arial"/>
        <family val="2"/>
      </rPr>
      <t>Año 5</t>
    </r>
  </si>
  <si>
    <r>
      <rPr>
        <b/>
        <sz val="10"/>
        <rFont val="Arial"/>
        <family val="2"/>
      </rPr>
      <t>Año 5</t>
    </r>
  </si>
  <si>
    <r>
      <rPr>
        <sz val="10"/>
        <rFont val="Arial"/>
        <family val="2"/>
      </rPr>
      <t>Año 6</t>
    </r>
  </si>
  <si>
    <r>
      <rPr>
        <sz val="10"/>
        <rFont val="Arial"/>
        <family val="2"/>
      </rPr>
      <t>Año 6</t>
    </r>
  </si>
  <si>
    <r>
      <rPr>
        <sz val="10"/>
        <rFont val="Arial"/>
        <family val="2"/>
      </rPr>
      <t>Año 7</t>
    </r>
  </si>
  <si>
    <r>
      <rPr>
        <sz val="10"/>
        <rFont val="Arial"/>
        <family val="2"/>
      </rPr>
      <t>Año 7</t>
    </r>
  </si>
  <si>
    <r>
      <rPr>
        <sz val="10"/>
        <rFont val="Arial"/>
        <family val="2"/>
      </rPr>
      <t>Año 8</t>
    </r>
  </si>
  <si>
    <r>
      <rPr>
        <sz val="10"/>
        <rFont val="Arial"/>
        <family val="2"/>
      </rPr>
      <t>Año 8</t>
    </r>
  </si>
  <si>
    <r>
      <rPr>
        <sz val="10"/>
        <rFont val="Arial"/>
        <family val="2"/>
      </rPr>
      <t>Año 9</t>
    </r>
  </si>
  <si>
    <r>
      <rPr>
        <sz val="10"/>
        <rFont val="Arial"/>
        <family val="2"/>
      </rPr>
      <t>Año 9</t>
    </r>
  </si>
  <si>
    <r>
      <rPr>
        <b/>
        <sz val="10"/>
        <rFont val="Arial"/>
        <family val="2"/>
      </rPr>
      <t>Año 10</t>
    </r>
  </si>
  <si>
    <r>
      <rPr>
        <b/>
        <sz val="10"/>
        <rFont val="Arial"/>
        <family val="2"/>
      </rPr>
      <t>Año 10</t>
    </r>
  </si>
  <si>
    <r>
      <rPr>
        <sz val="10"/>
        <rFont val="Arial"/>
        <family val="2"/>
      </rPr>
      <t>Año 11</t>
    </r>
  </si>
  <si>
    <r>
      <rPr>
        <sz val="10"/>
        <rFont val="Arial"/>
        <family val="2"/>
      </rPr>
      <t>Año 11</t>
    </r>
  </si>
  <si>
    <r>
      <rPr>
        <sz val="10"/>
        <rFont val="Arial"/>
        <family val="2"/>
      </rPr>
      <t>Año 12</t>
    </r>
  </si>
  <si>
    <r>
      <rPr>
        <sz val="10"/>
        <rFont val="Arial"/>
        <family val="2"/>
      </rPr>
      <t>Año 12</t>
    </r>
  </si>
  <si>
    <r>
      <rPr>
        <sz val="10"/>
        <rFont val="Arial"/>
        <family val="2"/>
      </rPr>
      <t>Año 13</t>
    </r>
  </si>
  <si>
    <r>
      <rPr>
        <sz val="10"/>
        <rFont val="Arial"/>
        <family val="2"/>
      </rPr>
      <t>Año 13</t>
    </r>
  </si>
  <si>
    <r>
      <rPr>
        <sz val="10"/>
        <rFont val="Arial"/>
        <family val="2"/>
      </rPr>
      <t>Año 14</t>
    </r>
  </si>
  <si>
    <r>
      <rPr>
        <sz val="10"/>
        <rFont val="Arial"/>
        <family val="2"/>
      </rPr>
      <t>Año 14</t>
    </r>
  </si>
  <si>
    <r>
      <rPr>
        <b/>
        <sz val="10"/>
        <rFont val="Arial"/>
        <family val="2"/>
      </rPr>
      <t>Año 15</t>
    </r>
  </si>
  <si>
    <r>
      <rPr>
        <b/>
        <sz val="10"/>
        <rFont val="Arial"/>
        <family val="2"/>
      </rPr>
      <t>Año 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</si>
</sst>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€-40C]_-;\-* #,##0\ [$€-40C]_-;_-* &quot;-&quot;??\ [$€-40C]_-;_-@_-"/>
    <numFmt numFmtId="165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rgb="FF1F497D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1F497D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FF0000"/>
      <name val="Arial"/>
      <family val="2"/>
    </font>
    <font>
      <u/>
      <sz val="11"/>
      <color rgb="FF1F497D"/>
      <name val="Calibri"/>
      <family val="2"/>
    </font>
    <font>
      <sz val="11"/>
      <color rgb="FF1F497D"/>
      <name val="Calibri"/>
      <family val="2"/>
    </font>
    <font>
      <b/>
      <sz val="11"/>
      <color rgb="FF1F497D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000099"/>
      </left>
      <right/>
      <top style="medium">
        <color indexed="64"/>
      </top>
      <bottom style="thin">
        <color indexed="64"/>
      </bottom>
      <diagonal/>
    </border>
    <border>
      <left style="thick">
        <color rgb="FF000099"/>
      </left>
      <right/>
      <top style="thin">
        <color indexed="64"/>
      </top>
      <bottom style="thin">
        <color indexed="64"/>
      </bottom>
      <diagonal/>
    </border>
    <border>
      <left style="thick">
        <color rgb="FF000099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1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/>
    <xf numFmtId="0" fontId="6" fillId="0" borderId="3" xfId="0" applyFont="1" applyBorder="1"/>
    <xf numFmtId="1" fontId="6" fillId="0" borderId="3" xfId="0" applyNumberFormat="1" applyFont="1" applyBorder="1"/>
    <xf numFmtId="0" fontId="6" fillId="3" borderId="3" xfId="0" applyFont="1" applyFill="1" applyBorder="1"/>
    <xf numFmtId="0" fontId="6" fillId="0" borderId="4" xfId="0" applyFont="1" applyBorder="1"/>
    <xf numFmtId="0" fontId="4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/>
    <xf numFmtId="1" fontId="6" fillId="0" borderId="3" xfId="0" applyNumberFormat="1" applyFont="1" applyFill="1" applyBorder="1"/>
    <xf numFmtId="0" fontId="6" fillId="4" borderId="3" xfId="0" applyFont="1" applyFill="1" applyBorder="1"/>
    <xf numFmtId="0" fontId="7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9" fontId="10" fillId="0" borderId="3" xfId="1" applyFont="1" applyBorder="1"/>
    <xf numFmtId="0" fontId="0" fillId="4" borderId="1" xfId="0" applyFill="1" applyBorder="1" applyAlignment="1">
      <alignment horizontal="center" vertical="center" wrapText="1"/>
    </xf>
    <xf numFmtId="0" fontId="6" fillId="2" borderId="3" xfId="0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2" borderId="0" xfId="0" applyFill="1"/>
    <xf numFmtId="164" fontId="0" fillId="0" borderId="0" xfId="0" applyNumberFormat="1"/>
    <xf numFmtId="0" fontId="2" fillId="2" borderId="6" xfId="0" applyFont="1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/>
    <xf numFmtId="164" fontId="0" fillId="0" borderId="8" xfId="0" applyNumberFormat="1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164" fontId="0" fillId="0" borderId="5" xfId="0" applyNumberFormat="1" applyBorder="1"/>
    <xf numFmtId="164" fontId="0" fillId="0" borderId="10" xfId="0" applyNumberFormat="1" applyBorder="1"/>
    <xf numFmtId="0" fontId="0" fillId="4" borderId="8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2" fillId="0" borderId="0" xfId="0" applyFont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0" xfId="0" applyAlignment="1">
      <alignment wrapText="1"/>
    </xf>
    <xf numFmtId="0" fontId="11" fillId="2" borderId="0" xfId="0" applyFont="1" applyFill="1" applyAlignment="1">
      <alignment horizontal="center"/>
    </xf>
    <xf numFmtId="0" fontId="0" fillId="0" borderId="0" xfId="0" applyFill="1" applyBorder="1"/>
    <xf numFmtId="0" fontId="0" fillId="5" borderId="0" xfId="0" applyFill="1"/>
    <xf numFmtId="0" fontId="9" fillId="3" borderId="15" xfId="0" applyFont="1" applyFill="1" applyBorder="1" applyAlignment="1">
      <alignment horizontal="center"/>
    </xf>
    <xf numFmtId="0" fontId="0" fillId="0" borderId="18" xfId="0" applyBorder="1"/>
    <xf numFmtId="0" fontId="12" fillId="6" borderId="14" xfId="0" applyFont="1" applyFill="1" applyBorder="1" applyAlignment="1">
      <alignment horizontal="center"/>
    </xf>
    <xf numFmtId="0" fontId="2" fillId="6" borderId="17" xfId="0" applyFont="1" applyFill="1" applyBorder="1"/>
    <xf numFmtId="0" fontId="12" fillId="6" borderId="15" xfId="0" applyFont="1" applyFill="1" applyBorder="1" applyAlignment="1">
      <alignment horizontal="center"/>
    </xf>
    <xf numFmtId="0" fontId="12" fillId="6" borderId="16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9" fontId="0" fillId="0" borderId="0" xfId="1" applyFont="1"/>
    <xf numFmtId="165" fontId="0" fillId="0" borderId="0" xfId="1" applyNumberFormat="1" applyFont="1"/>
    <xf numFmtId="165" fontId="0" fillId="5" borderId="0" xfId="1" applyNumberFormat="1" applyFont="1" applyFill="1"/>
    <xf numFmtId="9" fontId="2" fillId="0" borderId="0" xfId="1" applyFont="1"/>
    <xf numFmtId="9" fontId="2" fillId="0" borderId="0" xfId="1" applyNumberFormat="1" applyFont="1"/>
    <xf numFmtId="0" fontId="16" fillId="0" borderId="0" xfId="0" applyFont="1" applyAlignment="1">
      <alignment vertical="center"/>
    </xf>
    <xf numFmtId="0" fontId="16" fillId="3" borderId="3" xfId="0" applyFont="1" applyFill="1" applyBorder="1"/>
    <xf numFmtId="0" fontId="16" fillId="4" borderId="3" xfId="0" applyFont="1" applyFill="1" applyBorder="1"/>
    <xf numFmtId="9" fontId="17" fillId="0" borderId="3" xfId="1" applyFont="1" applyBorder="1"/>
    <xf numFmtId="0" fontId="0" fillId="0" borderId="9" xfId="0" applyBorder="1"/>
    <xf numFmtId="0" fontId="0" fillId="0" borderId="5" xfId="0" applyBorder="1"/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/>
    <xf numFmtId="0" fontId="11" fillId="0" borderId="3" xfId="0" applyFont="1" applyBorder="1"/>
    <xf numFmtId="0" fontId="11" fillId="0" borderId="3" xfId="0" applyFont="1" applyFill="1" applyBorder="1"/>
    <xf numFmtId="9" fontId="18" fillId="0" borderId="3" xfId="1" applyFont="1" applyBorder="1"/>
    <xf numFmtId="0" fontId="16" fillId="3" borderId="0" xfId="0" applyFont="1" applyFill="1" applyBorder="1"/>
    <xf numFmtId="164" fontId="0" fillId="2" borderId="0" xfId="0" applyNumberFormat="1" applyFill="1"/>
    <xf numFmtId="0" fontId="19" fillId="2" borderId="2" xfId="0" applyFont="1" applyFill="1" applyBorder="1" applyAlignment="1">
      <alignment vertical="center"/>
    </xf>
    <xf numFmtId="0" fontId="20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2" borderId="6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11" fillId="0" borderId="0" xfId="0" applyFont="1"/>
    <xf numFmtId="0" fontId="11" fillId="2" borderId="0" xfId="0" applyFont="1" applyFill="1"/>
    <xf numFmtId="0" fontId="6" fillId="2" borderId="0" xfId="0" applyFont="1" applyFill="1" applyAlignment="1">
      <alignment horizontal="center"/>
    </xf>
    <xf numFmtId="1" fontId="0" fillId="0" borderId="0" xfId="0" applyNumberFormat="1"/>
    <xf numFmtId="0" fontId="2" fillId="5" borderId="9" xfId="0" applyFont="1" applyFill="1" applyBorder="1"/>
    <xf numFmtId="0" fontId="2" fillId="5" borderId="5" xfId="0" applyFont="1" applyFill="1" applyBorder="1"/>
    <xf numFmtId="0" fontId="2" fillId="5" borderId="10" xfId="0" applyFont="1" applyFill="1" applyBorder="1"/>
    <xf numFmtId="0" fontId="0" fillId="6" borderId="18" xfId="0" applyFill="1" applyBorder="1"/>
    <xf numFmtId="0" fontId="9" fillId="6" borderId="15" xfId="0" applyFont="1" applyFill="1" applyBorder="1" applyAlignment="1">
      <alignment horizontal="center"/>
    </xf>
    <xf numFmtId="2" fontId="2" fillId="6" borderId="20" xfId="0" applyNumberFormat="1" applyFont="1" applyFill="1" applyBorder="1"/>
    <xf numFmtId="2" fontId="0" fillId="0" borderId="21" xfId="0" applyNumberFormat="1" applyBorder="1"/>
    <xf numFmtId="2" fontId="0" fillId="6" borderId="21" xfId="0" applyNumberFormat="1" applyFill="1" applyBorder="1"/>
    <xf numFmtId="0" fontId="0" fillId="6" borderId="19" xfId="0" applyFill="1" applyBorder="1"/>
    <xf numFmtId="2" fontId="0" fillId="6" borderId="22" xfId="0" applyNumberFormat="1" applyFill="1" applyBorder="1"/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164" fontId="0" fillId="6" borderId="13" xfId="0" applyNumberFormat="1" applyFill="1" applyBorder="1" applyAlignment="1">
      <alignment horizontal="center"/>
    </xf>
    <xf numFmtId="164" fontId="0" fillId="7" borderId="13" xfId="0" applyNumberFormat="1" applyFill="1" applyBorder="1" applyAlignment="1">
      <alignment horizontal="center"/>
    </xf>
    <xf numFmtId="164" fontId="0" fillId="6" borderId="0" xfId="0" applyNumberFormat="1" applyFill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ourcentage" xfId="1" builtinId="5"/>
  </cellStyles>
  <dxfs count="3"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FFFF99"/>
      <color rgb="FF00FF00"/>
      <color rgb="FF0000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s-ES" b="0" cap="none">
                <a:solidFill>
                  <a:sysClr val="windowText" lastClr="000000"/>
                </a:solidFill>
                <a:latin typeface="Calibri"/>
                <a:ea typeface="Calibri"/>
                <a:cs typeface="Calibri"/>
                <a:sym typeface="Calibri"/>
              </a:rPr>
              <a:t>Coste anual energético</a:t>
            </a: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Coût Energétique mode Froid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Alto rendimiento 
Bomba velocidad fija</c:v>
                </c:pt>
                <c:pt idx="1">
                  <c:v>R-410A
Alto rendimiento 
Bomba velocidad variable</c:v>
                </c:pt>
                <c:pt idx="2">
                  <c:v>R-32
Alto rendimiento 
Bomba velocidad fija</c:v>
                </c:pt>
                <c:pt idx="3">
                  <c:v>R-32
Alto rendimiento
Bomba velocidad variable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Coût Energétique Pompage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Alto rendimiento 
Bomba velocidad fija</c:v>
                </c:pt>
                <c:pt idx="1">
                  <c:v>R-410A
Alto rendimiento 
Bomba velocidad variable</c:v>
                </c:pt>
                <c:pt idx="2">
                  <c:v>R-32
Alto rendimiento 
Bomba velocidad fija</c:v>
                </c:pt>
                <c:pt idx="3">
                  <c:v>R-32
Alto rendimiento
Bomba velocidad variable</c:v>
                </c:pt>
              </c:strCache>
            </c:strRef>
          </c:cat>
          <c:val>
            <c:numRef>
              <c:f>'ENERGY COST'!$B$15:$E$15</c:f>
              <c:numCache>
                <c:formatCode>General</c:formatCode>
                <c:ptCount val="4"/>
                <c:pt idx="0">
                  <c:v>1700</c:v>
                </c:pt>
                <c:pt idx="1">
                  <c:v>600</c:v>
                </c:pt>
                <c:pt idx="2">
                  <c:v>1700</c:v>
                </c:pt>
                <c:pt idx="3">
                  <c:v>600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937216"/>
        <c:axId val="240939008"/>
      </c:barChart>
      <c:lineChart>
        <c:grouping val="standard"/>
        <c:varyColors val="0"/>
        <c:ser>
          <c:idx val="3"/>
          <c:order val="2"/>
          <c:tx>
            <c:v>Coût Total Energétique Annuel</c:v>
          </c:tx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Alto rendimiento 
Bomba velocidad fija</c:v>
                </c:pt>
                <c:pt idx="1">
                  <c:v>R-410A
Alto rendimiento 
Bomba velocidad variable</c:v>
                </c:pt>
                <c:pt idx="2">
                  <c:v>R-32
Alto rendimiento 
Bomba velocidad fija</c:v>
                </c:pt>
                <c:pt idx="3">
                  <c:v>R-32
Alto rendimiento
Bomba velocidad variable</c:v>
                </c:pt>
              </c:strCache>
            </c:strRef>
          </c:cat>
          <c:val>
            <c:numRef>
              <c:f>'ENERGY COST'!$B$16:$E$16</c:f>
              <c:numCache>
                <c:formatCode>General</c:formatCode>
                <c:ptCount val="4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  <c:pt idx="3">
                  <c:v>3300</c:v>
                </c:pt>
              </c:numCache>
            </c:numRef>
          </c:val>
          <c:smooth val="0"/>
          <c:extLst xmlns:star_td="http://www.star-group.net/schemas/transit/filters/textdata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940544"/>
        <c:axId val="240942080"/>
      </c:lineChart>
      <c:catAx>
        <c:axId val="24093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240939008"/>
        <c:crosses val="autoZero"/>
        <c:auto val="1"/>
        <c:lblAlgn val="ctr"/>
        <c:lblOffset val="100"/>
        <c:noMultiLvlLbl val="0"/>
      </c:catAx>
      <c:valAx>
        <c:axId val="240939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40937216"/>
        <c:crosses val="autoZero"/>
        <c:crossBetween val="between"/>
      </c:valAx>
      <c:catAx>
        <c:axId val="240940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0942080"/>
        <c:crosses val="autoZero"/>
        <c:auto val="1"/>
        <c:lblAlgn val="ctr"/>
        <c:lblOffset val="100"/>
        <c:noMultiLvlLbl val="0"/>
      </c:catAx>
      <c:valAx>
        <c:axId val="24094208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240940544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 b="0" cap="none">
                <a:latin typeface="Calibri"/>
                <a:ea typeface="Calibri"/>
                <a:cs typeface="Calibri"/>
                <a:sym typeface="Calibri"/>
              </a:rPr>
              <a:t>Coste total de propiedad</a:t>
            </a:r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 BACK'!$D$2</c:f>
              <c:strCache>
                <c:ptCount val="1"/>
                <c:pt idx="0">
                  <c:v>R-410A
Alto rendimiento 
Bomba velocidad variable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D5B-4434-BED9-80AF5508C741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3"/>
          <c:order val="1"/>
          <c:tx>
            <c:strRef>
              <c:f>'PAY BACK'!$F$2</c:f>
              <c:strCache>
                <c:ptCount val="1"/>
                <c:pt idx="0">
                  <c:v>R-32
Alto rendimiento
Bomba velocidad variable</c:v>
                </c:pt>
              </c:strCache>
            </c:strRef>
          </c:tx>
          <c:spPr>
            <a:solidFill>
              <a:srgbClr val="00B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dLbls>
            <c:dLbl>
              <c:idx val="1"/>
              <c:numFmt formatCode="#,##0\ &quot;€&quot;" sourceLinked="0"/>
              <c:spPr/>
              <c:txPr>
                <a:bodyPr/>
                <a:lstStyle/>
                <a:p>
                  <a:pPr>
                    <a:defRPr sz="8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D5B-4434-BED9-80AF5508C741}"/>
                </c:ext>
              </c:extLst>
            </c:dLbl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D5B-4434-BED9-80AF5508C741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362519168"/>
        <c:axId val="362590592"/>
      </c:barChart>
      <c:catAx>
        <c:axId val="36251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2590592"/>
        <c:crosses val="autoZero"/>
        <c:auto val="1"/>
        <c:lblAlgn val="ctr"/>
        <c:lblOffset val="100"/>
        <c:noMultiLvlLbl val="0"/>
      </c:catAx>
      <c:valAx>
        <c:axId val="3625905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2519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 sz="1400">
                <a:solidFill>
                  <a:sysClr val="windowText" lastClr="000000"/>
                </a:solidFill>
              </a:defRPr>
            </a:pPr>
            <a:r>
              <a:rPr lang="es-ES" sz="1400" b="0" cap="none">
                <a:solidFill>
                  <a:sysClr val="windowText" lastClr="000000"/>
                </a:solidFill>
                <a:latin typeface="Calibri"/>
                <a:ea typeface="Calibri"/>
                <a:cs typeface="Calibri"/>
                <a:sym typeface="Calibri"/>
              </a:rPr>
              <a:t>Coste anual energético</a:t>
            </a:r>
          </a:p>
        </c:rich>
      </c:tx>
      <c:layout>
        <c:manualLayout>
          <c:xMode val="edge"/>
          <c:yMode val="edge"/>
          <c:x val="0.33894190836904881"/>
          <c:y val="1.8108212794986533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Energy Cost Cooling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COST'!$B$13:$E$13</c:f>
              <c:strCache>
                <c:ptCount val="4"/>
                <c:pt idx="0">
                  <c:v>R-410A
Alto rendimiento 
Bomba velocidad fija</c:v>
                </c:pt>
                <c:pt idx="1">
                  <c:v>R-410A
Alto rendimiento 
Bomba velocidad variable</c:v>
                </c:pt>
                <c:pt idx="2">
                  <c:v>R-32
Alto rendimiento  Bomba velocidad fija</c:v>
                </c:pt>
                <c:pt idx="3">
                  <c:v>R-32
Alto rendimiento  Bomba velocidad variable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Energy Cost Pumping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COST'!$B$13:$E$13</c:f>
              <c:strCache>
                <c:ptCount val="4"/>
                <c:pt idx="0">
                  <c:v>R-410A
Alto rendimiento 
Bomba velocidad fija</c:v>
                </c:pt>
                <c:pt idx="1">
                  <c:v>R-410A
Alto rendimiento 
Bomba velocidad variable</c:v>
                </c:pt>
                <c:pt idx="2">
                  <c:v>R-32
Alto rendimiento  Bomba velocidad fija</c:v>
                </c:pt>
                <c:pt idx="3">
                  <c:v>R-32
Alto rendimiento  Bomba velocidad variable</c:v>
                </c:pt>
              </c:strCache>
            </c:strRef>
          </c:cat>
          <c:val>
            <c:numRef>
              <c:f>'ENERGY COST'!$B$15:$E$15</c:f>
              <c:numCache>
                <c:formatCode>General</c:formatCode>
                <c:ptCount val="4"/>
                <c:pt idx="0">
                  <c:v>1700</c:v>
                </c:pt>
                <c:pt idx="1">
                  <c:v>600</c:v>
                </c:pt>
                <c:pt idx="2">
                  <c:v>1700</c:v>
                </c:pt>
                <c:pt idx="3">
                  <c:v>600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1038848"/>
        <c:axId val="261040384"/>
      </c:barChart>
      <c:lineChart>
        <c:grouping val="standard"/>
        <c:varyColors val="0"/>
        <c:ser>
          <c:idx val="3"/>
          <c:order val="2"/>
          <c:tx>
            <c:v>Total annual Energy Cost</c:v>
          </c:tx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Alto rendimiento 
Bomba velocidad fija</c:v>
                </c:pt>
                <c:pt idx="1">
                  <c:v>R-410A
Alto rendimiento 
Bomba velocidad variable</c:v>
                </c:pt>
                <c:pt idx="2">
                  <c:v>R-32
Alto rendimiento 
Bomba velocidad fija</c:v>
                </c:pt>
                <c:pt idx="3">
                  <c:v>R-32
Alto rendimiento
Bomba velocidad variable</c:v>
                </c:pt>
              </c:strCache>
            </c:strRef>
          </c:cat>
          <c:val>
            <c:numRef>
              <c:f>'ENERGY COST'!$B$16:$E$16</c:f>
              <c:numCache>
                <c:formatCode>General</c:formatCode>
                <c:ptCount val="4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  <c:pt idx="3">
                  <c:v>3300</c:v>
                </c:pt>
              </c:numCache>
            </c:numRef>
          </c:val>
          <c:smooth val="0"/>
          <c:extLst xmlns:star_td="http://www.star-group.net/schemas/transit/filters/textdata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945344"/>
        <c:axId val="357946880"/>
      </c:lineChart>
      <c:catAx>
        <c:axId val="26103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261040384"/>
        <c:crosses val="autoZero"/>
        <c:auto val="1"/>
        <c:lblAlgn val="ctr"/>
        <c:lblOffset val="100"/>
        <c:noMultiLvlLbl val="0"/>
      </c:catAx>
      <c:valAx>
        <c:axId val="261040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61038848"/>
        <c:crosses val="autoZero"/>
        <c:crossBetween val="between"/>
      </c:valAx>
      <c:catAx>
        <c:axId val="357945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7946880"/>
        <c:crosses val="autoZero"/>
        <c:auto val="1"/>
        <c:lblAlgn val="ctr"/>
        <c:lblOffset val="100"/>
        <c:noMultiLvlLbl val="0"/>
      </c:catAx>
      <c:valAx>
        <c:axId val="35794688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57945344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 sz="1400">
                <a:solidFill>
                  <a:sysClr val="windowText" lastClr="000000"/>
                </a:solidFill>
              </a:defRPr>
            </a:pPr>
            <a:r>
              <a:rPr lang="es-ES" sz="1400" b="0" cap="none">
                <a:solidFill>
                  <a:sysClr val="windowText" lastClr="000000"/>
                </a:solidFill>
                <a:latin typeface="Calibri"/>
                <a:ea typeface="Calibri"/>
                <a:cs typeface="Calibri"/>
                <a:sym typeface="Calibri"/>
              </a:rPr>
              <a:t>Coste anual energético</a:t>
            </a:r>
          </a:p>
        </c:rich>
      </c:tx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COST'!$B$13:$E$13</c:f>
              <c:strCache>
                <c:ptCount val="4"/>
                <c:pt idx="0">
                  <c:v>R-410A
Alto rendimiento 
Bomba velocidad fija</c:v>
                </c:pt>
                <c:pt idx="1">
                  <c:v>R-410A
Alto rendimiento 
Bomba velocidad variable</c:v>
                </c:pt>
                <c:pt idx="2">
                  <c:v>R-32
Alto rendimiento  Bomba velocidad fija</c:v>
                </c:pt>
                <c:pt idx="3">
                  <c:v>R-32
Alto rendimiento  Bomba velocidad variable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58368384"/>
        <c:axId val="358369920"/>
      </c:barChart>
      <c:lineChart>
        <c:grouping val="standard"/>
        <c:varyColors val="0"/>
        <c:ser>
          <c:idx val="3"/>
          <c:order val="1"/>
          <c:tx>
            <c:v>Total annual Energy Cost</c:v>
          </c:tx>
          <c:spPr>
            <a:ln w="47625">
              <a:noFill/>
            </a:ln>
          </c:spPr>
          <c:marker>
            <c:symbol val="none"/>
          </c:marker>
          <c:cat>
            <c:strRef>
              <c:f>'ENERGY COST'!$B$12:$E$12</c:f>
              <c:strCache>
                <c:ptCount val="4"/>
                <c:pt idx="0">
                  <c:v>R-410A
Alto rendimiento 
Bomba velocidad fija</c:v>
                </c:pt>
                <c:pt idx="1">
                  <c:v>R-410A
Alto rendimiento 
Bomba velocidad variable</c:v>
                </c:pt>
                <c:pt idx="2">
                  <c:v>R-32
Alto rendimiento 
Bomba velocidad fija</c:v>
                </c:pt>
                <c:pt idx="3">
                  <c:v>R-32
Alto rendimiento
Bomba velocidad variable</c:v>
                </c:pt>
              </c:strCache>
            </c:strRef>
          </c:cat>
          <c:val>
            <c:numRef>
              <c:f>'ENERGY COST'!$B$16:$D$16</c:f>
              <c:numCache>
                <c:formatCode>General</c:formatCode>
                <c:ptCount val="3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</c:numCache>
            </c:numRef>
          </c:val>
          <c:smooth val="0"/>
          <c:extLst xmlns:star_td="http://www.star-group.net/schemas/transit/filters/textdata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84000"/>
        <c:axId val="358385536"/>
      </c:lineChart>
      <c:catAx>
        <c:axId val="35836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358369920"/>
        <c:crosses val="autoZero"/>
        <c:auto val="1"/>
        <c:lblAlgn val="ctr"/>
        <c:lblOffset val="100"/>
        <c:noMultiLvlLbl val="0"/>
      </c:catAx>
      <c:valAx>
        <c:axId val="358369920"/>
        <c:scaling>
          <c:orientation val="minMax"/>
          <c:max val="350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358368384"/>
        <c:crosses val="autoZero"/>
        <c:crossBetween val="between"/>
      </c:valAx>
      <c:catAx>
        <c:axId val="358384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385536"/>
        <c:crosses val="autoZero"/>
        <c:auto val="1"/>
        <c:lblAlgn val="ctr"/>
        <c:lblOffset val="100"/>
        <c:noMultiLvlLbl val="0"/>
      </c:catAx>
      <c:valAx>
        <c:axId val="35838553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58384000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1"/>
        <c:delete val="1"/>
      </c:legendEntry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Energía anual kWh</a:t>
            </a:r>
            <a:endParaRPr lang="fr-FR"/>
          </a:p>
        </c:rich>
      </c:tx>
      <c:layout>
        <c:manualLayout>
          <c:xMode val="edge"/>
          <c:yMode val="edge"/>
          <c:x val="0.37827302131300783"/>
          <c:y val="2.085303489727029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34951881014872"/>
          <c:y val="2.5603571767337199E-2"/>
          <c:w val="0.8993629435984748"/>
          <c:h val="0.813552958816946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9.02249035493768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0BF-4A01-BC90-743881ADE797}"/>
                </c:ext>
              </c:extLst>
            </c:dLbl>
            <c:dLbl>
              <c:idx val="1"/>
              <c:layout>
                <c:manualLayout>
                  <c:x val="0"/>
                  <c:y val="1.54918714943160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BF-4A01-BC90-743881ADE797}"/>
                </c:ext>
              </c:extLst>
            </c:dLbl>
            <c:dLbl>
              <c:idx val="3"/>
              <c:layout>
                <c:manualLayout>
                  <c:x val="1.7687490181353875E-3"/>
                  <c:y val="-2.3237807241474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BF-4A01-BC90-743881ADE79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COST'!$N$17:$Q$17</c:f>
              <c:strCache>
                <c:ptCount val="4"/>
                <c:pt idx="0">
                  <c:v>Anterior AquaSnap®
30RBM R410A </c:v>
                </c:pt>
                <c:pt idx="1">
                  <c:v>Anterior AquaSnap Greenspeed®
30RBP R410A </c:v>
                </c:pt>
                <c:pt idx="2">
                  <c:v>Nueva AquaSnap® 
30RB R-32A </c:v>
                </c:pt>
                <c:pt idx="3">
                  <c:v>Nueva AquaSnap Greenspeed®
30RBP R-32A </c:v>
                </c:pt>
              </c:strCache>
            </c:strRef>
          </c:cat>
          <c:val>
            <c:numRef>
              <c:f>'ENERGY COST'!$N$19:$Q$19</c:f>
              <c:numCache>
                <c:formatCode>0</c:formatCode>
                <c:ptCount val="4"/>
                <c:pt idx="0">
                  <c:v>65714.28571428571</c:v>
                </c:pt>
                <c:pt idx="1">
                  <c:v>49999.999999999993</c:v>
                </c:pt>
                <c:pt idx="2">
                  <c:v>62857.142857142848</c:v>
                </c:pt>
                <c:pt idx="3">
                  <c:v>47142.857142857138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BF-4A01-BC90-743881ADE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398592"/>
        <c:axId val="358404480"/>
      </c:barChart>
      <c:catAx>
        <c:axId val="358398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358404480"/>
        <c:crosses val="autoZero"/>
        <c:auto val="1"/>
        <c:lblAlgn val="ctr"/>
        <c:lblOffset val="100"/>
        <c:noMultiLvlLbl val="0"/>
      </c:catAx>
      <c:valAx>
        <c:axId val="358404480"/>
        <c:scaling>
          <c:orientation val="minMax"/>
          <c:max val="75000"/>
          <c:min val="0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fr-FR"/>
          </a:p>
        </c:txPr>
        <c:crossAx val="358398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s-ES" b="0" cap="none">
                <a:solidFill>
                  <a:sysClr val="windowText" lastClr="000000"/>
                </a:solidFill>
                <a:latin typeface="Calibri"/>
                <a:ea typeface="Calibri"/>
                <a:cs typeface="Calibri"/>
                <a:sym typeface="Calibri"/>
              </a:rPr>
              <a:t>Coste anual energético</a:t>
            </a: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Coût énergétique appareil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Alto rendimiento 
Bomba velocidad variable</c:v>
                </c:pt>
                <c:pt idx="1">
                  <c:v>R-32
Alto rendimiento
Bomba velocidad variable</c:v>
                </c:pt>
              </c:strCache>
            </c:strRef>
          </c:cat>
          <c:val>
            <c:numRef>
              <c:f>('ENERGY COST'!$C$14,'ENERGY COST'!$E$14)</c:f>
              <c:numCache>
                <c:formatCode>General</c:formatCode>
                <c:ptCount val="2"/>
                <c:pt idx="0">
                  <c:v>2900</c:v>
                </c:pt>
                <c:pt idx="1">
                  <c:v>2700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Coût énergétique Pompage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Alto rendimiento 
Bomba velocidad variable</c:v>
                </c:pt>
                <c:pt idx="1">
                  <c:v>R-32
Alto rendimiento
Bomba velocidad variable</c:v>
                </c:pt>
              </c:strCache>
            </c:strRef>
          </c:cat>
          <c:val>
            <c:numRef>
              <c:f>('ENERGY COST'!$C$15,'ENERGY COST'!$E$15)</c:f>
              <c:numCache>
                <c:formatCode>General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1756544"/>
        <c:axId val="361784448"/>
      </c:barChart>
      <c:lineChart>
        <c:grouping val="standard"/>
        <c:varyColors val="0"/>
        <c:ser>
          <c:idx val="3"/>
          <c:order val="2"/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Alto rendimiento 
Bomba velocidad variable</c:v>
                </c:pt>
                <c:pt idx="1">
                  <c:v>R-32
Alto rendimiento
Bomba velocidad variable</c:v>
                </c:pt>
              </c:strCache>
            </c:strRef>
          </c:cat>
          <c:val>
            <c:numRef>
              <c:f>('ENERGY COST'!$C$16,'ENERGY COST'!$E$16)</c:f>
              <c:numCache>
                <c:formatCode>General</c:formatCode>
                <c:ptCount val="2"/>
                <c:pt idx="0">
                  <c:v>3500</c:v>
                </c:pt>
                <c:pt idx="1">
                  <c:v>3300</c:v>
                </c:pt>
              </c:numCache>
            </c:numRef>
          </c:val>
          <c:smooth val="0"/>
          <c:extLst xmlns:star_td="http://www.star-group.net/schemas/transit/filters/textdata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786368"/>
        <c:axId val="361907712"/>
      </c:lineChart>
      <c:catAx>
        <c:axId val="36175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361784448"/>
        <c:crosses val="autoZero"/>
        <c:auto val="1"/>
        <c:lblAlgn val="ctr"/>
        <c:lblOffset val="100"/>
        <c:noMultiLvlLbl val="0"/>
      </c:catAx>
      <c:valAx>
        <c:axId val="361784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1756544"/>
        <c:crosses val="autoZero"/>
        <c:crossBetween val="between"/>
      </c:valAx>
      <c:catAx>
        <c:axId val="36178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907712"/>
        <c:crosses val="autoZero"/>
        <c:auto val="1"/>
        <c:lblAlgn val="ctr"/>
        <c:lblOffset val="100"/>
        <c:noMultiLvlLbl val="0"/>
      </c:catAx>
      <c:valAx>
        <c:axId val="36190771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61786368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s-ES" b="0" cap="none">
                <a:solidFill>
                  <a:sysClr val="windowText" lastClr="000000"/>
                </a:solidFill>
                <a:latin typeface="Calibri"/>
                <a:ea typeface="Calibri"/>
                <a:cs typeface="Calibri"/>
                <a:sym typeface="Calibri"/>
              </a:rPr>
              <a:t>Coste anual energético</a:t>
            </a:r>
            <a:endParaRPr lang="en-US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Energy cost UNIT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COST'!$C$13,'ENERGY COST'!$E$13)</c:f>
              <c:strCache>
                <c:ptCount val="2"/>
                <c:pt idx="0">
                  <c:v>R-410A
Alto rendimiento 
Bomba velocidad variable</c:v>
                </c:pt>
                <c:pt idx="1">
                  <c:v>R-32
Alto rendimiento  Bomba velocidad variable</c:v>
                </c:pt>
              </c:strCache>
            </c:strRef>
          </c:cat>
          <c:val>
            <c:numRef>
              <c:f>('ENERGY COST'!$C$14,'ENERGY COST'!$E$14)</c:f>
              <c:numCache>
                <c:formatCode>General</c:formatCode>
                <c:ptCount val="2"/>
                <c:pt idx="0">
                  <c:v>2900</c:v>
                </c:pt>
                <c:pt idx="1">
                  <c:v>2700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Energy cost PUMPING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COST'!$C$13,'ENERGY COST'!$E$13)</c:f>
              <c:strCache>
                <c:ptCount val="2"/>
                <c:pt idx="0">
                  <c:v>R-410A
Alto rendimiento 
Bomba velocidad variable</c:v>
                </c:pt>
                <c:pt idx="1">
                  <c:v>R-32
Alto rendimiento  Bomba velocidad variable</c:v>
                </c:pt>
              </c:strCache>
            </c:strRef>
          </c:cat>
          <c:val>
            <c:numRef>
              <c:f>('ENERGY COST'!$C$15,'ENERGY COST'!$E$15)</c:f>
              <c:numCache>
                <c:formatCode>General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1147008"/>
        <c:axId val="361509248"/>
      </c:barChart>
      <c:lineChart>
        <c:grouping val="standard"/>
        <c:varyColors val="0"/>
        <c:ser>
          <c:idx val="3"/>
          <c:order val="2"/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Alto rendimiento 
Bomba velocidad variable</c:v>
                </c:pt>
                <c:pt idx="1">
                  <c:v>R-32
Alto rendimiento
Bomba velocidad variable</c:v>
                </c:pt>
              </c:strCache>
            </c:strRef>
          </c:cat>
          <c:val>
            <c:numRef>
              <c:f>('ENERGY COST'!$C$16,'ENERGY COST'!$E$16)</c:f>
              <c:numCache>
                <c:formatCode>General</c:formatCode>
                <c:ptCount val="2"/>
                <c:pt idx="0">
                  <c:v>3500</c:v>
                </c:pt>
                <c:pt idx="1">
                  <c:v>3300</c:v>
                </c:pt>
              </c:numCache>
            </c:numRef>
          </c:val>
          <c:smooth val="0"/>
          <c:extLst xmlns:star_td="http://www.star-group.net/schemas/transit/filters/textdata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510784"/>
        <c:axId val="361521152"/>
      </c:lineChart>
      <c:catAx>
        <c:axId val="36114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361509248"/>
        <c:crosses val="autoZero"/>
        <c:auto val="1"/>
        <c:lblAlgn val="ctr"/>
        <c:lblOffset val="100"/>
        <c:noMultiLvlLbl val="0"/>
      </c:catAx>
      <c:valAx>
        <c:axId val="3615092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1147008"/>
        <c:crosses val="autoZero"/>
        <c:crossBetween val="between"/>
      </c:valAx>
      <c:catAx>
        <c:axId val="361510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521152"/>
        <c:crosses val="autoZero"/>
        <c:auto val="1"/>
        <c:lblAlgn val="ctr"/>
        <c:lblOffset val="100"/>
        <c:noMultiLvlLbl val="0"/>
      </c:catAx>
      <c:valAx>
        <c:axId val="3615211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61510784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 b="0" cap="none">
                <a:latin typeface="Calibri"/>
                <a:ea typeface="Calibri"/>
                <a:cs typeface="Calibri"/>
                <a:sym typeface="Calibri"/>
              </a:rPr>
              <a:t>TCO: Coste total de propiedad</a:t>
            </a:r>
            <a:endParaRPr lang="en-US" sz="1200"/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'PAY BACK'!$C$1</c:f>
              <c:strCache>
                <c:ptCount val="1"/>
                <c:pt idx="0">
                  <c:v>R-410A
Alto rendimiento
Bomba velocidad fija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BACK'!$C$9,'PAY BACK'!$C$12,'PAY BACK'!$C$14,'PAY BACK'!$C$19,'PAY BACK'!$C$24)</c:f>
              <c:numCache>
                <c:formatCode>General</c:formatCode>
                <c:ptCount val="5"/>
                <c:pt idx="0">
                  <c:v>48800</c:v>
                </c:pt>
                <c:pt idx="1">
                  <c:v>74600</c:v>
                </c:pt>
                <c:pt idx="2">
                  <c:v>91800</c:v>
                </c:pt>
                <c:pt idx="3">
                  <c:v>134800</c:v>
                </c:pt>
                <c:pt idx="4">
                  <c:v>177800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0-8D14-4E80-B600-0C9CA652F95B}"/>
            </c:ext>
          </c:extLst>
        </c:ser>
        <c:ser>
          <c:idx val="1"/>
          <c:order val="1"/>
          <c:tx>
            <c:strRef>
              <c:f>'PAY BACK'!$D$1</c:f>
              <c:strCache>
                <c:ptCount val="1"/>
                <c:pt idx="0">
                  <c:v>R-410A
Alto rendimiento
Bomba velocidad variable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2"/>
          <c:order val="2"/>
          <c:tx>
            <c:strRef>
              <c:f>'PAY BACK'!$E$1</c:f>
              <c:strCache>
                <c:ptCount val="1"/>
                <c:pt idx="0">
                  <c:v>R-32
Alto rendimiento 
Bomba velocidad fija</c:v>
                </c:pt>
              </c:strCache>
            </c:strRef>
          </c:tx>
          <c:spPr>
            <a:solidFill>
              <a:srgbClr val="92D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BACK'!$E$9,'PAY BACK'!$E$12,'PAY BACK'!$E$14,'PAY BACK'!$E$19,'PAY BACK'!$E$24)</c:f>
              <c:numCache>
                <c:formatCode>General</c:formatCode>
                <c:ptCount val="5"/>
                <c:pt idx="0">
                  <c:v>51600</c:v>
                </c:pt>
                <c:pt idx="1">
                  <c:v>74400</c:v>
                </c:pt>
                <c:pt idx="2">
                  <c:v>89600</c:v>
                </c:pt>
                <c:pt idx="3">
                  <c:v>127600</c:v>
                </c:pt>
                <c:pt idx="4">
                  <c:v>165600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2-8D14-4E80-B600-0C9CA652F95B}"/>
            </c:ext>
          </c:extLst>
        </c:ser>
        <c:ser>
          <c:idx val="3"/>
          <c:order val="3"/>
          <c:tx>
            <c:strRef>
              <c:f>'PAY BACK'!$F$1</c:f>
              <c:strCache>
                <c:ptCount val="1"/>
                <c:pt idx="0">
                  <c:v>R-32
Alto rendimiento
Bomba velocidad variable</c:v>
                </c:pt>
              </c:strCache>
            </c:strRef>
          </c:tx>
          <c:spPr>
            <a:solidFill>
              <a:srgbClr val="66FF33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360461056"/>
        <c:axId val="360462592"/>
      </c:barChart>
      <c:catAx>
        <c:axId val="36046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462592"/>
        <c:crosses val="autoZero"/>
        <c:auto val="1"/>
        <c:lblAlgn val="ctr"/>
        <c:lblOffset val="100"/>
        <c:noMultiLvlLbl val="0"/>
      </c:catAx>
      <c:valAx>
        <c:axId val="3604625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04610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 b="0" cap="none">
                <a:latin typeface="Calibri"/>
                <a:ea typeface="Calibri"/>
                <a:cs typeface="Calibri"/>
                <a:sym typeface="Calibri"/>
              </a:rPr>
              <a:t>Coste total de propiedad</a:t>
            </a:r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'PAY BACK'!$C$2</c:f>
              <c:strCache>
                <c:ptCount val="1"/>
                <c:pt idx="0">
                  <c:v>R-410A 
Alto rendimiento Bomba velocidad fija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star_td="http://www.star-group.net/schemas/transit/filters/textdata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BACK'!$C$9,'PAY BACK'!$C$12,'PAY BACK'!$C$14,'PAY BACK'!$C$19,'PAY BACK'!$C$24)</c:f>
              <c:numCache>
                <c:formatCode>General</c:formatCode>
                <c:ptCount val="5"/>
                <c:pt idx="0">
                  <c:v>48800</c:v>
                </c:pt>
                <c:pt idx="1">
                  <c:v>74600</c:v>
                </c:pt>
                <c:pt idx="2">
                  <c:v>91800</c:v>
                </c:pt>
                <c:pt idx="3">
                  <c:v>134800</c:v>
                </c:pt>
                <c:pt idx="4">
                  <c:v>177800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0-8D14-4E80-B600-0C9CA652F95B}"/>
            </c:ext>
          </c:extLst>
        </c:ser>
        <c:ser>
          <c:idx val="1"/>
          <c:order val="1"/>
          <c:tx>
            <c:strRef>
              <c:f>'PAY BACK'!$D$2</c:f>
              <c:strCache>
                <c:ptCount val="1"/>
                <c:pt idx="0">
                  <c:v>R-410A
Alto rendimiento 
Bomba velocidad variable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2"/>
          <c:order val="2"/>
          <c:tx>
            <c:strRef>
              <c:f>'PAY BACK'!$E$2</c:f>
              <c:strCache>
                <c:ptCount val="1"/>
                <c:pt idx="0">
                  <c:v>R-32
Alto rendimiento  Bomba velocidad fija</c:v>
                </c:pt>
              </c:strCache>
            </c:strRef>
          </c:tx>
          <c:spPr>
            <a:solidFill>
              <a:srgbClr val="92D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BACK'!$E$9,'PAY BACK'!$E$12,'PAY BACK'!$E$14,'PAY BACK'!$E$19,'PAY BACK'!$E$24)</c:f>
              <c:numCache>
                <c:formatCode>General</c:formatCode>
                <c:ptCount val="5"/>
                <c:pt idx="0">
                  <c:v>51600</c:v>
                </c:pt>
                <c:pt idx="1">
                  <c:v>74400</c:v>
                </c:pt>
                <c:pt idx="2">
                  <c:v>89600</c:v>
                </c:pt>
                <c:pt idx="3">
                  <c:v>127600</c:v>
                </c:pt>
                <c:pt idx="4">
                  <c:v>165600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2-8D14-4E80-B600-0C9CA652F95B}"/>
            </c:ext>
          </c:extLst>
        </c:ser>
        <c:ser>
          <c:idx val="3"/>
          <c:order val="3"/>
          <c:tx>
            <c:strRef>
              <c:f>'PAY BACK'!$F$2</c:f>
              <c:strCache>
                <c:ptCount val="1"/>
                <c:pt idx="0">
                  <c:v>R-32
Alto rendimiento
Bomba velocidad variable</c:v>
                </c:pt>
              </c:strCache>
            </c:strRef>
          </c:tx>
          <c:spPr>
            <a:solidFill>
              <a:srgbClr val="66FF33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360594048"/>
        <c:axId val="360599936"/>
      </c:barChart>
      <c:catAx>
        <c:axId val="36059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599936"/>
        <c:crosses val="autoZero"/>
        <c:auto val="1"/>
        <c:lblAlgn val="ctr"/>
        <c:lblOffset val="100"/>
        <c:noMultiLvlLbl val="0"/>
      </c:catAx>
      <c:valAx>
        <c:axId val="360599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0594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 b="0" cap="none">
                <a:latin typeface="Calibri"/>
                <a:ea typeface="Calibri"/>
                <a:cs typeface="Calibri"/>
                <a:sym typeface="Calibri"/>
              </a:rPr>
              <a:t>TCO: Coste total de propiedad</a:t>
            </a:r>
            <a:endParaRPr lang="en-US" sz="1200"/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 BACK'!$D$1</c:f>
              <c:strCache>
                <c:ptCount val="1"/>
                <c:pt idx="0">
                  <c:v>R-410A
Alto rendimiento
Bomba velocidad variable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105-4112-AA3E-FF8358D09145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3"/>
          <c:order val="1"/>
          <c:tx>
            <c:strRef>
              <c:f>'PAY BACK'!$F$1</c:f>
              <c:strCache>
                <c:ptCount val="1"/>
                <c:pt idx="0">
                  <c:v>R-32
Alto rendimiento
Bomba velocidad variable</c:v>
                </c:pt>
              </c:strCache>
            </c:strRef>
          </c:tx>
          <c:spPr>
            <a:solidFill>
              <a:srgbClr val="00B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dLbls>
            <c:dLbl>
              <c:idx val="1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105-4112-AA3E-FF8358D09145}"/>
                </c:ext>
              </c:extLst>
            </c:dLbl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0105-4112-AA3E-FF8358D09145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Año 0</c:v>
                </c:pt>
                <c:pt idx="1">
                  <c:v>Año 3</c:v>
                </c:pt>
                <c:pt idx="2">
                  <c:v>Año 5</c:v>
                </c:pt>
                <c:pt idx="3">
                  <c:v>Año 10</c:v>
                </c:pt>
                <c:pt idx="4">
                  <c:v>Año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star_td="http://www.star-group.net/schemas/transit/filters/textdata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370272512"/>
        <c:axId val="370830720"/>
      </c:barChart>
      <c:catAx>
        <c:axId val="3702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0830720"/>
        <c:crosses val="autoZero"/>
        <c:auto val="1"/>
        <c:lblAlgn val="ctr"/>
        <c:lblOffset val="100"/>
        <c:noMultiLvlLbl val="0"/>
      </c:catAx>
      <c:valAx>
        <c:axId val="370830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702725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397509676968772"/>
          <c:y val="0.84715414011244428"/>
          <c:w val="0.8193545056237278"/>
          <c:h val="0.1528459807423643"/>
        </c:manualLayout>
      </c:layout>
      <c:overlay val="0"/>
      <c:txPr>
        <a:bodyPr/>
        <a:lstStyle/>
        <a:p>
          <a:pPr>
            <a:defRPr sz="11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167640</xdr:colOff>
      <xdr:row>21</xdr:row>
      <xdr:rowOff>137160</xdr:rowOff>
    </xdr:from>
    <xdr:to>
      <xdr:col>7</xdr:col>
      <xdr:colOff>152400</xdr:colOff>
      <xdr:row>40</xdr:row>
      <xdr:rowOff>152400</xdr:rowOff>
    </xdr:to>
    <xdr:graphicFrame macro="">
      <xdr:nvGraphicFramePr>
        <xdr:cNvPr id="2" name="Graphiqu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125730</xdr:colOff>
      <xdr:row>21</xdr:row>
      <xdr:rowOff>129540</xdr:rowOff>
    </xdr:from>
    <xdr:to>
      <xdr:col>2</xdr:col>
      <xdr:colOff>1238250</xdr:colOff>
      <xdr:row>40</xdr:row>
      <xdr:rowOff>114300</xdr:rowOff>
    </xdr:to>
    <xdr:graphicFrame macro="">
      <xdr:nvGraphicFramePr>
        <xdr:cNvPr id="3" name="Graphique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535214</xdr:colOff>
      <xdr:row>0</xdr:row>
      <xdr:rowOff>127363</xdr:rowOff>
    </xdr:from>
    <xdr:to>
      <xdr:col>29</xdr:col>
      <xdr:colOff>716280</xdr:colOff>
      <xdr:row>15</xdr:row>
      <xdr:rowOff>119743</xdr:rowOff>
    </xdr:to>
    <xdr:graphicFrame macro="">
      <xdr:nvGraphicFramePr>
        <xdr:cNvPr id="4" name="Graphique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241664</xdr:colOff>
      <xdr:row>1</xdr:row>
      <xdr:rowOff>76200</xdr:rowOff>
    </xdr:from>
    <xdr:to>
      <xdr:col>21</xdr:col>
      <xdr:colOff>289560</xdr:colOff>
      <xdr:row>15</xdr:row>
      <xdr:rowOff>63499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121920</xdr:colOff>
      <xdr:row>41</xdr:row>
      <xdr:rowOff>91440</xdr:rowOff>
    </xdr:from>
    <xdr:to>
      <xdr:col>7</xdr:col>
      <xdr:colOff>106680</xdr:colOff>
      <xdr:row>60</xdr:row>
      <xdr:rowOff>106680</xdr:rowOff>
    </xdr:to>
    <xdr:graphicFrame macro="">
      <xdr:nvGraphicFramePr>
        <xdr:cNvPr id="7" name="Graphique 4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42</xdr:row>
      <xdr:rowOff>0</xdr:rowOff>
    </xdr:from>
    <xdr:to>
      <xdr:col>3</xdr:col>
      <xdr:colOff>15240</xdr:colOff>
      <xdr:row>61</xdr:row>
      <xdr:rowOff>15240</xdr:rowOff>
    </xdr:to>
    <xdr:graphicFrame macro="">
      <xdr:nvGraphicFramePr>
        <xdr:cNvPr id="8" name="Graphique 4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297180</xdr:colOff>
      <xdr:row>6</xdr:row>
      <xdr:rowOff>7620</xdr:rowOff>
    </xdr:from>
    <xdr:to>
      <xdr:col>14</xdr:col>
      <xdr:colOff>711200</xdr:colOff>
      <xdr:row>24</xdr:row>
      <xdr:rowOff>47576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213360</xdr:colOff>
      <xdr:row>25</xdr:row>
      <xdr:rowOff>0</xdr:rowOff>
    </xdr:from>
    <xdr:to>
      <xdr:col>14</xdr:col>
      <xdr:colOff>728133</xdr:colOff>
      <xdr:row>43</xdr:row>
      <xdr:rowOff>55196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15</xdr:col>
      <xdr:colOff>0</xdr:colOff>
      <xdr:row>6</xdr:row>
      <xdr:rowOff>0</xdr:rowOff>
    </xdr:from>
    <xdr:to>
      <xdr:col>22</xdr:col>
      <xdr:colOff>414020</xdr:colOff>
      <xdr:row>24</xdr:row>
      <xdr:rowOff>39956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15</xdr:col>
      <xdr:colOff>0</xdr:colOff>
      <xdr:row>25</xdr:row>
      <xdr:rowOff>0</xdr:rowOff>
    </xdr:from>
    <xdr:to>
      <xdr:col>22</xdr:col>
      <xdr:colOff>514773</xdr:colOff>
      <xdr:row>43</xdr:row>
      <xdr:rowOff>55196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workbookViewId="0">
      <selection activeCell="G15" sqref="G15"/>
    </sheetView>
  </sheetViews>
  <sheetFormatPr baseColWidth="10" defaultRowHeight="15" x14ac:dyDescent="0.25"/>
  <cols>
    <col min="1" max="1" width="39.140625" customWidth="1"/>
    <col min="4" max="4" width="8.7109375" bestFit="1" customWidth="1"/>
    <col min="9" max="9" width="2.7109375" customWidth="1"/>
  </cols>
  <sheetData>
    <row r="1" spans="1:12" x14ac:dyDescent="0.25">
      <c r="A1" s="2" t="s">
        <v>0</v>
      </c>
      <c r="F1" s="52" t="s">
        <v>1</v>
      </c>
      <c r="G1" s="53" t="s">
        <v>2</v>
      </c>
      <c r="H1" s="54" t="s">
        <v>3</v>
      </c>
      <c r="J1" s="78" t="s">
        <v>4</v>
      </c>
      <c r="K1" s="53">
        <v>1100</v>
      </c>
      <c r="L1" s="54">
        <v>4</v>
      </c>
    </row>
    <row r="2" spans="1:12" x14ac:dyDescent="0.25">
      <c r="A2" s="3" t="s">
        <v>5</v>
      </c>
      <c r="F2" s="75">
        <v>3603</v>
      </c>
      <c r="G2" s="76">
        <v>2253</v>
      </c>
      <c r="H2" s="77">
        <v>2324</v>
      </c>
      <c r="J2" s="75"/>
      <c r="K2" s="76">
        <v>1200</v>
      </c>
      <c r="L2" s="79" t="s">
        <v>6</v>
      </c>
    </row>
    <row r="3" spans="1:12" x14ac:dyDescent="0.25">
      <c r="A3" s="3"/>
    </row>
    <row r="4" spans="1:12" x14ac:dyDescent="0.25">
      <c r="A4" s="114"/>
      <c r="B4" s="114"/>
      <c r="C4" s="112" t="s">
        <v>7</v>
      </c>
      <c r="D4" s="112"/>
    </row>
    <row r="5" spans="1:12" x14ac:dyDescent="0.25">
      <c r="A5" s="115" t="s">
        <v>8</v>
      </c>
      <c r="B5" s="115"/>
      <c r="C5" s="113" t="s">
        <v>9</v>
      </c>
      <c r="D5" s="113"/>
    </row>
    <row r="6" spans="1:12" s="1" customFormat="1" ht="27" customHeight="1" x14ac:dyDescent="0.25">
      <c r="A6" s="20" t="s">
        <v>10</v>
      </c>
      <c r="B6" s="21" t="s">
        <v>11</v>
      </c>
      <c r="C6" s="23" t="s">
        <v>12</v>
      </c>
      <c r="D6" s="25" t="s">
        <v>13</v>
      </c>
    </row>
    <row r="7" spans="1:12" x14ac:dyDescent="0.25">
      <c r="A7" s="4" t="s">
        <v>14</v>
      </c>
      <c r="B7" s="8" t="s">
        <v>15</v>
      </c>
      <c r="C7" s="14" t="s">
        <v>16</v>
      </c>
      <c r="D7" s="9"/>
    </row>
    <row r="8" spans="1:12" x14ac:dyDescent="0.25">
      <c r="A8" s="4" t="s">
        <v>17</v>
      </c>
      <c r="B8" s="8" t="s">
        <v>18</v>
      </c>
      <c r="C8" s="14" t="s">
        <v>19</v>
      </c>
      <c r="D8" s="9"/>
    </row>
    <row r="9" spans="1:12" x14ac:dyDescent="0.25">
      <c r="A9" s="4" t="s">
        <v>20</v>
      </c>
      <c r="B9" s="8" t="s">
        <v>21</v>
      </c>
      <c r="C9" s="15" t="s">
        <v>22</v>
      </c>
      <c r="D9" s="9"/>
    </row>
    <row r="10" spans="1:12" x14ac:dyDescent="0.25">
      <c r="A10" s="3" t="s">
        <v>23</v>
      </c>
      <c r="B10" s="9"/>
      <c r="C10" s="9"/>
      <c r="D10" s="9"/>
    </row>
    <row r="11" spans="1:12" x14ac:dyDescent="0.25">
      <c r="A11" s="3"/>
      <c r="B11" s="9"/>
      <c r="C11" s="9"/>
      <c r="D11" s="9"/>
    </row>
    <row r="12" spans="1:12" x14ac:dyDescent="0.25">
      <c r="A12" s="5" t="s">
        <v>24</v>
      </c>
      <c r="B12" s="10" t="s">
        <v>25</v>
      </c>
      <c r="C12" s="16" t="s">
        <v>26</v>
      </c>
      <c r="D12" s="9"/>
    </row>
    <row r="13" spans="1:12" x14ac:dyDescent="0.25">
      <c r="A13" s="6" t="s">
        <v>27</v>
      </c>
      <c r="B13" s="80">
        <v>34</v>
      </c>
      <c r="C13" s="81">
        <v>30</v>
      </c>
      <c r="D13" s="82">
        <f>(C13/B13-1)</f>
        <v>-0.11764705882352944</v>
      </c>
    </row>
    <row r="14" spans="1:12" x14ac:dyDescent="0.25">
      <c r="A14" s="6" t="s">
        <v>28</v>
      </c>
      <c r="B14" s="11">
        <f>B13*2088/1000</f>
        <v>70.992000000000004</v>
      </c>
      <c r="C14" s="18">
        <f t="shared" ref="C14" si="0">C13*675/1000</f>
        <v>20.25</v>
      </c>
      <c r="D14" s="24">
        <f>(C14/B14-1)</f>
        <v>-0.71475659229208932</v>
      </c>
    </row>
    <row r="15" spans="1:12" x14ac:dyDescent="0.25">
      <c r="A15" s="7" t="s">
        <v>29</v>
      </c>
      <c r="B15" s="10">
        <v>300</v>
      </c>
      <c r="C15" s="26">
        <v>311</v>
      </c>
      <c r="D15" s="24">
        <f>(C15/B15-1)</f>
        <v>3.6666666666666625E-2</v>
      </c>
    </row>
    <row r="16" spans="1:12" ht="13.9" customHeight="1" x14ac:dyDescent="0.25">
      <c r="A16" s="7" t="s">
        <v>30</v>
      </c>
      <c r="B16" s="10">
        <v>2.96</v>
      </c>
      <c r="C16" s="19">
        <v>3.13</v>
      </c>
      <c r="D16" s="24">
        <f>(C16/B16-1)</f>
        <v>5.7432432432432456E-2</v>
      </c>
    </row>
    <row r="17" spans="1:6" x14ac:dyDescent="0.25">
      <c r="A17" s="71" t="s">
        <v>31</v>
      </c>
      <c r="B17" s="72">
        <v>4.75</v>
      </c>
      <c r="C17" s="73">
        <v>5.26</v>
      </c>
      <c r="D17" s="74">
        <f>(C17/B17-1)</f>
        <v>0.10736842105263156</v>
      </c>
    </row>
    <row r="18" spans="1:6" x14ac:dyDescent="0.25">
      <c r="A18" s="71"/>
      <c r="B18" s="83"/>
      <c r="C18" s="73"/>
      <c r="D18" s="74"/>
    </row>
    <row r="19" spans="1:6" x14ac:dyDescent="0.25">
      <c r="A19" s="71"/>
      <c r="B19" s="71"/>
      <c r="C19" s="71"/>
      <c r="D19" s="71"/>
      <c r="E19" s="71"/>
    </row>
    <row r="20" spans="1:6" x14ac:dyDescent="0.25">
      <c r="C20" s="112" t="s">
        <v>32</v>
      </c>
      <c r="D20" s="112"/>
    </row>
    <row r="21" spans="1:6" x14ac:dyDescent="0.25">
      <c r="C21" s="113" t="s">
        <v>33</v>
      </c>
      <c r="D21" s="113"/>
      <c r="F21" t="s">
        <v>34</v>
      </c>
    </row>
    <row r="22" spans="1:6" ht="45" x14ac:dyDescent="0.25">
      <c r="B22" s="85" t="s">
        <v>35</v>
      </c>
      <c r="C22" s="86" t="s">
        <v>36</v>
      </c>
      <c r="D22" s="25" t="s">
        <v>37</v>
      </c>
    </row>
    <row r="23" spans="1:6" ht="14.45" x14ac:dyDescent="0.3">
      <c r="B23" s="8"/>
      <c r="C23" s="14"/>
      <c r="D23" s="9"/>
    </row>
    <row r="24" spans="1:6" ht="14.45" x14ac:dyDescent="0.3">
      <c r="B24" s="8"/>
      <c r="C24" s="8"/>
      <c r="D24" s="9"/>
    </row>
    <row r="25" spans="1:6" ht="14.45" x14ac:dyDescent="0.3">
      <c r="B25" s="8"/>
      <c r="C25" s="8"/>
      <c r="D25" s="9"/>
    </row>
    <row r="26" spans="1:6" ht="14.45" x14ac:dyDescent="0.3">
      <c r="B26" s="8"/>
      <c r="C26" s="15"/>
      <c r="D26" s="9"/>
    </row>
    <row r="27" spans="1:6" ht="14.45" x14ac:dyDescent="0.3">
      <c r="B27" s="9"/>
      <c r="C27" s="9"/>
      <c r="D27" s="9"/>
    </row>
    <row r="28" spans="1:6" ht="14.45" x14ac:dyDescent="0.3">
      <c r="B28" s="9"/>
      <c r="C28" s="9"/>
      <c r="D28" s="9"/>
    </row>
    <row r="29" spans="1:6" ht="14.45" x14ac:dyDescent="0.3">
      <c r="B29" s="10" t="s">
        <v>38</v>
      </c>
      <c r="C29" s="16" t="s">
        <v>39</v>
      </c>
      <c r="D29" s="9"/>
    </row>
    <row r="30" spans="1:6" ht="14.45" x14ac:dyDescent="0.3">
      <c r="B30" s="10"/>
      <c r="C30" s="17"/>
      <c r="D30" s="24" t="e">
        <f>(C30/B30-1)</f>
        <v>#DIV/0!</v>
      </c>
    </row>
    <row r="31" spans="1:6" ht="14.45" x14ac:dyDescent="0.3">
      <c r="B31" s="11">
        <f>B30*2088/1000</f>
        <v>0</v>
      </c>
      <c r="C31" s="18">
        <f t="shared" ref="C31" si="1">C30*675/1000</f>
        <v>0</v>
      </c>
      <c r="D31" s="24" t="e">
        <f>(C31/B31-1)</f>
        <v>#DIV/0!</v>
      </c>
    </row>
    <row r="32" spans="1:6" ht="14.45" x14ac:dyDescent="0.3">
      <c r="B32" s="10"/>
      <c r="C32" s="17"/>
      <c r="D32" s="24" t="e">
        <f>(C32/B32-1)</f>
        <v>#DIV/0!</v>
      </c>
    </row>
    <row r="33" spans="2:4" ht="14.45" x14ac:dyDescent="0.3">
      <c r="B33" s="10"/>
      <c r="C33" s="19"/>
      <c r="D33" s="24" t="e">
        <f>(C33/B33-1)</f>
        <v>#DIV/0!</v>
      </c>
    </row>
    <row r="34" spans="2:4" ht="14.45" x14ac:dyDescent="0.3">
      <c r="B34" s="12"/>
      <c r="C34" s="19"/>
      <c r="D34" s="24" t="e">
        <f>(C34/B34-1)</f>
        <v>#DIV/0!</v>
      </c>
    </row>
    <row r="35" spans="2:4" ht="14.45" x14ac:dyDescent="0.3">
      <c r="B35" s="10"/>
      <c r="C35" s="10"/>
      <c r="D35" s="10"/>
    </row>
    <row r="36" spans="2:4" ht="14.45" x14ac:dyDescent="0.3">
      <c r="B36" s="13"/>
      <c r="C36" s="13"/>
      <c r="D36" s="13"/>
    </row>
  </sheetData>
  <mergeCells count="6">
    <mergeCell ref="C20:D20"/>
    <mergeCell ref="C21:D21"/>
    <mergeCell ref="C4:D4"/>
    <mergeCell ref="C5:D5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E3" sqref="E3"/>
    </sheetView>
  </sheetViews>
  <sheetFormatPr baseColWidth="10" defaultRowHeight="15" x14ac:dyDescent="0.25"/>
  <cols>
    <col min="1" max="1" width="27.85546875" customWidth="1"/>
    <col min="2" max="2" width="12.28515625" customWidth="1"/>
    <col min="3" max="3" width="11" customWidth="1"/>
    <col min="4" max="4" width="11.85546875" customWidth="1"/>
    <col min="5" max="5" width="12.42578125" bestFit="1" customWidth="1"/>
    <col min="6" max="6" width="7.5703125" customWidth="1"/>
    <col min="7" max="7" width="16.7109375" customWidth="1"/>
  </cols>
  <sheetData>
    <row r="1" spans="1:7" x14ac:dyDescent="0.25">
      <c r="B1" s="88" t="s">
        <v>40</v>
      </c>
      <c r="C1" s="87" t="s">
        <v>41</v>
      </c>
      <c r="D1" s="116"/>
      <c r="E1" s="116"/>
    </row>
    <row r="2" spans="1:7" x14ac:dyDescent="0.25">
      <c r="B2" s="89" t="s">
        <v>42</v>
      </c>
      <c r="C2" s="31" t="s">
        <v>43</v>
      </c>
      <c r="D2" s="22" t="s">
        <v>44</v>
      </c>
      <c r="E2" s="23" t="s">
        <v>45</v>
      </c>
    </row>
    <row r="3" spans="1:7" x14ac:dyDescent="0.25">
      <c r="A3" t="s">
        <v>46</v>
      </c>
      <c r="B3" s="90" t="s">
        <v>47</v>
      </c>
      <c r="C3" s="27" t="s">
        <v>48</v>
      </c>
      <c r="D3" s="33" t="s">
        <v>49</v>
      </c>
      <c r="E3" s="34" t="s">
        <v>50</v>
      </c>
    </row>
    <row r="4" spans="1:7" x14ac:dyDescent="0.25">
      <c r="B4" s="90">
        <v>28</v>
      </c>
      <c r="C4" s="27">
        <v>28</v>
      </c>
      <c r="D4" s="33">
        <v>28</v>
      </c>
      <c r="E4" s="34">
        <v>28</v>
      </c>
    </row>
    <row r="5" spans="1:7" x14ac:dyDescent="0.25">
      <c r="B5" s="90" t="s">
        <v>51</v>
      </c>
      <c r="C5" s="42" t="s">
        <v>52</v>
      </c>
      <c r="D5" s="33" t="s">
        <v>53</v>
      </c>
      <c r="E5" s="42" t="s">
        <v>54</v>
      </c>
    </row>
    <row r="6" spans="1:7" x14ac:dyDescent="0.25">
      <c r="B6" s="90"/>
      <c r="C6" s="27"/>
      <c r="D6" s="43" t="s">
        <v>55</v>
      </c>
      <c r="E6" s="44" t="s">
        <v>56</v>
      </c>
    </row>
    <row r="7" spans="1:7" x14ac:dyDescent="0.25">
      <c r="B7" s="90"/>
      <c r="C7" s="27"/>
      <c r="D7" s="33"/>
      <c r="E7" s="34"/>
    </row>
    <row r="8" spans="1:7" x14ac:dyDescent="0.25">
      <c r="A8" t="s">
        <v>57</v>
      </c>
      <c r="B8" s="91">
        <v>29170</v>
      </c>
      <c r="C8" s="84">
        <v>31500</v>
      </c>
      <c r="D8" s="35">
        <v>31136</v>
      </c>
      <c r="E8" s="36">
        <v>32396</v>
      </c>
    </row>
    <row r="9" spans="1:7" x14ac:dyDescent="0.25">
      <c r="A9" t="s">
        <v>58</v>
      </c>
      <c r="B9" s="91">
        <v>19032</v>
      </c>
      <c r="C9" s="84"/>
      <c r="D9" s="35">
        <v>21609</v>
      </c>
      <c r="E9" s="36">
        <v>22425</v>
      </c>
    </row>
    <row r="10" spans="1:7" x14ac:dyDescent="0.25">
      <c r="B10" s="92"/>
      <c r="D10" s="38"/>
      <c r="E10" s="39"/>
    </row>
    <row r="11" spans="1:7" x14ac:dyDescent="0.25">
      <c r="A11" t="s">
        <v>59</v>
      </c>
      <c r="B11" s="91">
        <f>+B8/((100-$F$11)/100)</f>
        <v>33528.735632183911</v>
      </c>
      <c r="C11" s="30">
        <f>+C8/((100-$F$11)/100)</f>
        <v>36206.896551724138</v>
      </c>
      <c r="D11" s="35">
        <f>+D8/((100-$F$11)/100)</f>
        <v>35788.505747126437</v>
      </c>
      <c r="E11" s="36">
        <f>+E8/((100-$F$11)/100)</f>
        <v>37236.781609195401</v>
      </c>
      <c r="F11" s="29">
        <v>13</v>
      </c>
      <c r="G11" t="s">
        <v>60</v>
      </c>
    </row>
    <row r="12" spans="1:7" x14ac:dyDescent="0.25">
      <c r="A12" t="s">
        <v>61</v>
      </c>
      <c r="B12" s="91">
        <f>+B11/((100-$F$12)/100)</f>
        <v>41910.919540229886</v>
      </c>
      <c r="C12" s="30">
        <f>+C11/((100-$F$12)/100)</f>
        <v>45258.620689655167</v>
      </c>
      <c r="D12" s="40">
        <f>+D11/((100-$F$12)/100)</f>
        <v>44735.632183908041</v>
      </c>
      <c r="E12" s="41">
        <f>+E11/((100-$F$12)/100)</f>
        <v>46545.977011494251</v>
      </c>
      <c r="F12" s="29">
        <v>20</v>
      </c>
      <c r="G12" t="s">
        <v>62</v>
      </c>
    </row>
    <row r="13" spans="1:7" x14ac:dyDescent="0.25">
      <c r="A13" t="s">
        <v>63</v>
      </c>
      <c r="B13" s="93">
        <v>42000</v>
      </c>
      <c r="C13" s="29">
        <v>45000</v>
      </c>
      <c r="D13" s="29">
        <v>45000</v>
      </c>
      <c r="E13" s="29">
        <v>47500</v>
      </c>
    </row>
    <row r="14" spans="1:7" x14ac:dyDescent="0.25">
      <c r="D14" s="28"/>
      <c r="E14" s="28">
        <f>+E13/D13</f>
        <v>1.0555555555555556</v>
      </c>
      <c r="F14" t="s">
        <v>64</v>
      </c>
    </row>
    <row r="15" spans="1:7" x14ac:dyDescent="0.25">
      <c r="E15" s="28">
        <f>+E13/C13</f>
        <v>1.0555555555555556</v>
      </c>
      <c r="F15" t="s">
        <v>65</v>
      </c>
    </row>
    <row r="16" spans="1:7" x14ac:dyDescent="0.25">
      <c r="E16" t="s">
        <v>66</v>
      </c>
    </row>
  </sheetData>
  <mergeCells count="1"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0"/>
  <sheetViews>
    <sheetView topLeftCell="A18" zoomScale="50" zoomScaleNormal="50" workbookViewId="0">
      <selection activeCell="L52" sqref="L52"/>
    </sheetView>
  </sheetViews>
  <sheetFormatPr baseColWidth="10" defaultRowHeight="15" x14ac:dyDescent="0.25"/>
  <cols>
    <col min="1" max="1" width="33.7109375" customWidth="1"/>
    <col min="2" max="2" width="20.140625" customWidth="1"/>
    <col min="3" max="3" width="19" customWidth="1"/>
    <col min="4" max="4" width="25.42578125" customWidth="1"/>
    <col min="5" max="5" width="24.85546875" customWidth="1"/>
  </cols>
  <sheetData>
    <row r="1" spans="1:17" x14ac:dyDescent="0.25">
      <c r="B1" s="31" t="s">
        <v>67</v>
      </c>
      <c r="C1" s="31" t="s">
        <v>68</v>
      </c>
      <c r="D1" s="22" t="s">
        <v>69</v>
      </c>
      <c r="E1" s="23" t="s">
        <v>70</v>
      </c>
    </row>
    <row r="2" spans="1:17" x14ac:dyDescent="0.25">
      <c r="A2" t="s">
        <v>71</v>
      </c>
      <c r="B2" s="46" t="s">
        <v>72</v>
      </c>
      <c r="C2" s="46" t="s">
        <v>73</v>
      </c>
      <c r="D2" s="49" t="s">
        <v>74</v>
      </c>
      <c r="E2" s="47" t="s">
        <v>75</v>
      </c>
    </row>
    <row r="3" spans="1:17" x14ac:dyDescent="0.25">
      <c r="B3" s="32">
        <v>28</v>
      </c>
      <c r="C3" s="32">
        <v>28</v>
      </c>
      <c r="D3" s="33">
        <v>28</v>
      </c>
      <c r="E3" s="34">
        <v>28</v>
      </c>
    </row>
    <row r="4" spans="1:17" x14ac:dyDescent="0.25">
      <c r="B4" s="32" t="s">
        <v>76</v>
      </c>
      <c r="C4" s="42" t="s">
        <v>77</v>
      </c>
      <c r="D4" s="33" t="s">
        <v>78</v>
      </c>
      <c r="E4" s="42" t="s">
        <v>79</v>
      </c>
    </row>
    <row r="5" spans="1:17" x14ac:dyDescent="0.25">
      <c r="B5" s="48"/>
      <c r="C5" s="48"/>
      <c r="D5" s="50" t="s">
        <v>80</v>
      </c>
      <c r="E5" s="51" t="s">
        <v>81</v>
      </c>
    </row>
    <row r="7" spans="1:17" x14ac:dyDescent="0.25">
      <c r="A7" t="s">
        <v>82</v>
      </c>
      <c r="B7" s="94">
        <v>7.0000000000000007E-2</v>
      </c>
      <c r="C7" s="56"/>
    </row>
    <row r="8" spans="1:17" x14ac:dyDescent="0.25">
      <c r="A8" t="s">
        <v>83</v>
      </c>
      <c r="B8" s="56">
        <v>3000</v>
      </c>
      <c r="C8" s="56"/>
    </row>
    <row r="9" spans="1:17" x14ac:dyDescent="0.25">
      <c r="A9" t="s">
        <v>84</v>
      </c>
      <c r="B9" s="56">
        <v>5000</v>
      </c>
      <c r="C9" s="56"/>
    </row>
    <row r="10" spans="1:17" x14ac:dyDescent="0.25">
      <c r="A10" t="s">
        <v>85</v>
      </c>
      <c r="B10">
        <v>5.5</v>
      </c>
      <c r="C10">
        <v>5.5</v>
      </c>
      <c r="D10">
        <v>5.5</v>
      </c>
      <c r="E10">
        <v>5.5</v>
      </c>
    </row>
    <row r="12" spans="1:17" s="55" customFormat="1" ht="60" x14ac:dyDescent="0.25">
      <c r="B12" s="65" t="s">
        <v>86</v>
      </c>
      <c r="C12" s="65" t="s">
        <v>87</v>
      </c>
      <c r="D12" s="65" t="s">
        <v>88</v>
      </c>
      <c r="E12" s="65" t="s">
        <v>89</v>
      </c>
    </row>
    <row r="13" spans="1:17" s="55" customFormat="1" ht="60" x14ac:dyDescent="0.25">
      <c r="B13" s="65" t="s">
        <v>90</v>
      </c>
      <c r="C13" s="65" t="s">
        <v>91</v>
      </c>
      <c r="D13" s="65" t="s">
        <v>92</v>
      </c>
      <c r="E13" s="65" t="s">
        <v>93</v>
      </c>
    </row>
    <row r="14" spans="1:17" x14ac:dyDescent="0.25">
      <c r="A14" s="52" t="s">
        <v>94</v>
      </c>
      <c r="B14" s="53">
        <v>2900</v>
      </c>
      <c r="C14" s="53">
        <v>2900</v>
      </c>
      <c r="D14" s="53">
        <v>2700</v>
      </c>
      <c r="E14" s="54">
        <v>2700</v>
      </c>
      <c r="Q14" s="70"/>
    </row>
    <row r="15" spans="1:17" x14ac:dyDescent="0.25">
      <c r="A15" s="37" t="s">
        <v>95</v>
      </c>
      <c r="B15" s="38">
        <v>1700</v>
      </c>
      <c r="C15" s="38">
        <v>600</v>
      </c>
      <c r="D15" s="38">
        <v>1700</v>
      </c>
      <c r="E15" s="39">
        <v>600</v>
      </c>
      <c r="P15" s="70"/>
      <c r="Q15" s="69"/>
    </row>
    <row r="16" spans="1:17" x14ac:dyDescent="0.25">
      <c r="A16" s="96" t="s">
        <v>96</v>
      </c>
      <c r="B16" s="97">
        <f>SUM(B14:B15)</f>
        <v>4600</v>
      </c>
      <c r="C16" s="97">
        <f>SUM(C14:C15)</f>
        <v>3500</v>
      </c>
      <c r="D16" s="97">
        <f t="shared" ref="D16:E16" si="0">SUM(D14:D15)</f>
        <v>4400</v>
      </c>
      <c r="E16" s="98">
        <f t="shared" si="0"/>
        <v>3300</v>
      </c>
    </row>
    <row r="17" spans="1:17" ht="90" x14ac:dyDescent="0.25">
      <c r="A17" s="57" t="s">
        <v>97</v>
      </c>
      <c r="N17" s="55" t="s">
        <v>98</v>
      </c>
      <c r="O17" s="55" t="s">
        <v>99</v>
      </c>
      <c r="P17" s="55" t="s">
        <v>100</v>
      </c>
      <c r="Q17" s="55" t="s">
        <v>101</v>
      </c>
    </row>
    <row r="18" spans="1:17" x14ac:dyDescent="0.25">
      <c r="A18" t="s">
        <v>102</v>
      </c>
      <c r="D18" s="67">
        <f>1-D14/B14</f>
        <v>6.8965517241379337E-2</v>
      </c>
      <c r="E18" s="67">
        <f>1-E14/C14</f>
        <v>6.8965517241379337E-2</v>
      </c>
      <c r="M18" t="s">
        <v>103</v>
      </c>
      <c r="N18">
        <f>+B16</f>
        <v>4600</v>
      </c>
      <c r="O18">
        <f t="shared" ref="O18:Q18" si="1">+C16</f>
        <v>3500</v>
      </c>
      <c r="P18">
        <f t="shared" si="1"/>
        <v>4400</v>
      </c>
      <c r="Q18">
        <f t="shared" si="1"/>
        <v>3300</v>
      </c>
    </row>
    <row r="19" spans="1:17" x14ac:dyDescent="0.25">
      <c r="A19" t="s">
        <v>104</v>
      </c>
      <c r="C19" s="66">
        <f>1-C15/B15</f>
        <v>0.64705882352941169</v>
      </c>
      <c r="D19" s="66"/>
      <c r="E19" s="66">
        <f>1-E15/D15</f>
        <v>0.64705882352941169</v>
      </c>
      <c r="M19" t="s">
        <v>105</v>
      </c>
      <c r="N19" s="95">
        <f>+N18/$B$7</f>
        <v>65714.28571428571</v>
      </c>
      <c r="O19" s="95">
        <f t="shared" ref="O19:Q19" si="2">+O18/$B$7</f>
        <v>49999.999999999993</v>
      </c>
      <c r="P19" s="95">
        <f t="shared" si="2"/>
        <v>62857.142857142848</v>
      </c>
      <c r="Q19" s="95">
        <f t="shared" si="2"/>
        <v>47142.857142857138</v>
      </c>
    </row>
    <row r="20" spans="1:17" x14ac:dyDescent="0.25">
      <c r="A20" s="58" t="s">
        <v>106</v>
      </c>
      <c r="B20" s="58"/>
      <c r="C20" s="58"/>
      <c r="D20" s="58"/>
      <c r="E20" s="68">
        <f>1-E16/B16</f>
        <v>0.28260869565217395</v>
      </c>
      <c r="P20" s="95">
        <f>P19-N19</f>
        <v>-2857.1428571428623</v>
      </c>
      <c r="Q20" s="95">
        <f>Q19-P19</f>
        <v>-15714.28571428571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tabSelected="1" topLeftCell="I22" zoomScale="90" zoomScaleNormal="90" workbookViewId="0">
      <selection activeCell="D2" sqref="D2"/>
    </sheetView>
  </sheetViews>
  <sheetFormatPr baseColWidth="10" defaultRowHeight="15" x14ac:dyDescent="0.25"/>
  <cols>
    <col min="2" max="2" width="23" customWidth="1"/>
  </cols>
  <sheetData>
    <row r="1" spans="1:7" ht="105" x14ac:dyDescent="0.25">
      <c r="B1" s="55"/>
      <c r="C1" s="106" t="s">
        <v>107</v>
      </c>
      <c r="D1" s="107" t="s">
        <v>108</v>
      </c>
      <c r="E1" s="106" t="s">
        <v>109</v>
      </c>
      <c r="F1" s="107" t="s">
        <v>110</v>
      </c>
    </row>
    <row r="2" spans="1:7" ht="105" x14ac:dyDescent="0.25">
      <c r="B2" s="55"/>
      <c r="C2" s="106" t="s">
        <v>111</v>
      </c>
      <c r="D2" s="107" t="s">
        <v>112</v>
      </c>
      <c r="E2" s="106" t="s">
        <v>113</v>
      </c>
      <c r="F2" s="107" t="s">
        <v>114</v>
      </c>
    </row>
    <row r="3" spans="1:7" x14ac:dyDescent="0.25">
      <c r="B3" s="52" t="s">
        <v>115</v>
      </c>
      <c r="C3" s="108">
        <f>COUT!B13</f>
        <v>42000</v>
      </c>
      <c r="D3" s="109">
        <f>COUT!C13</f>
        <v>45000</v>
      </c>
      <c r="E3" s="108">
        <f>COUT!D13</f>
        <v>45000</v>
      </c>
      <c r="F3" s="109">
        <f>COUT!E13</f>
        <v>47500</v>
      </c>
      <c r="G3">
        <f>+F3/D3</f>
        <v>1.0555555555555556</v>
      </c>
    </row>
    <row r="4" spans="1:7" x14ac:dyDescent="0.25">
      <c r="B4" s="37" t="s">
        <v>116</v>
      </c>
      <c r="C4" s="110">
        <f>'ENERGY COST'!B16</f>
        <v>4600</v>
      </c>
      <c r="D4" s="111">
        <f>'ENERGY COST'!C16</f>
        <v>3500</v>
      </c>
      <c r="E4" s="110">
        <f>'ENERGY COST'!D16</f>
        <v>4400</v>
      </c>
      <c r="F4" s="111">
        <f>'ENERGY COST'!E16</f>
        <v>3300</v>
      </c>
    </row>
    <row r="5" spans="1:7" x14ac:dyDescent="0.25">
      <c r="B5" s="38" t="s">
        <v>117</v>
      </c>
      <c r="C5" s="110">
        <v>2200</v>
      </c>
      <c r="D5" s="111">
        <v>2200</v>
      </c>
      <c r="E5" s="110">
        <v>2200</v>
      </c>
      <c r="F5" s="111">
        <v>2200</v>
      </c>
    </row>
    <row r="6" spans="1:7" x14ac:dyDescent="0.25">
      <c r="B6" s="38" t="s">
        <v>118</v>
      </c>
      <c r="C6" s="110">
        <v>1800</v>
      </c>
      <c r="D6" s="111">
        <v>1800</v>
      </c>
      <c r="E6" s="110">
        <v>1000</v>
      </c>
      <c r="F6" s="111">
        <v>1000</v>
      </c>
    </row>
    <row r="7" spans="1:7" x14ac:dyDescent="0.25">
      <c r="B7" s="38" t="s">
        <v>119</v>
      </c>
      <c r="C7" s="38"/>
      <c r="D7" s="38"/>
      <c r="E7" s="38"/>
      <c r="F7" s="38"/>
    </row>
    <row r="8" spans="1:7" ht="15.75" thickBot="1" x14ac:dyDescent="0.3"/>
    <row r="9" spans="1:7" s="45" customFormat="1" x14ac:dyDescent="0.25">
      <c r="A9" s="61" t="s">
        <v>120</v>
      </c>
      <c r="B9" s="61" t="s">
        <v>121</v>
      </c>
      <c r="C9" s="62">
        <f>C3+C4+C5</f>
        <v>48800</v>
      </c>
      <c r="D9" s="62">
        <f t="shared" ref="D9" si="0">D3+D4+D5</f>
        <v>50700</v>
      </c>
      <c r="E9" s="62">
        <f>E3+E4+E5</f>
        <v>51600</v>
      </c>
      <c r="F9" s="62">
        <f>F3+F4+F5</f>
        <v>53000</v>
      </c>
      <c r="G9" s="101">
        <f>+F9/D9</f>
        <v>1.0453648915187377</v>
      </c>
    </row>
    <row r="10" spans="1:7" x14ac:dyDescent="0.25">
      <c r="A10" s="59" t="s">
        <v>122</v>
      </c>
      <c r="B10" s="59" t="s">
        <v>123</v>
      </c>
      <c r="C10" s="60">
        <f>+C9+$C$4+$C$5+$C$6</f>
        <v>57400</v>
      </c>
      <c r="D10" s="60">
        <f>+D9+$D$4+$D$5+$D$6</f>
        <v>58200</v>
      </c>
      <c r="E10" s="60">
        <f>+E9+$E$4+$E$5+$E$6</f>
        <v>59200</v>
      </c>
      <c r="F10" s="60">
        <f>+F9+$F$4+$F$5+$F$6</f>
        <v>59500</v>
      </c>
      <c r="G10" s="102">
        <f>+F10/D10</f>
        <v>1.0223367697594501</v>
      </c>
    </row>
    <row r="11" spans="1:7" x14ac:dyDescent="0.25">
      <c r="A11" s="59" t="s">
        <v>124</v>
      </c>
      <c r="B11" s="59" t="s">
        <v>125</v>
      </c>
      <c r="C11" s="60">
        <f t="shared" ref="C11:C24" si="1">+C10+$C$4+$C$5+$C$6</f>
        <v>66000</v>
      </c>
      <c r="D11" s="60">
        <f>+D10+$D$4+$D$5+$D$6</f>
        <v>65700</v>
      </c>
      <c r="E11" s="60">
        <f t="shared" ref="E11:E24" si="2">+E10+$E$4+$E$5+$E$6</f>
        <v>66800</v>
      </c>
      <c r="F11" s="60">
        <f t="shared" ref="F11:F24" si="3">+F10+$F$4+$F$5+$F$6</f>
        <v>66000</v>
      </c>
      <c r="G11" s="102">
        <f t="shared" ref="G11:G24" si="4">+F11/D11</f>
        <v>1.004566210045662</v>
      </c>
    </row>
    <row r="12" spans="1:7" x14ac:dyDescent="0.25">
      <c r="A12" s="100" t="s">
        <v>126</v>
      </c>
      <c r="B12" s="100" t="s">
        <v>127</v>
      </c>
      <c r="C12" s="99">
        <f t="shared" si="1"/>
        <v>74600</v>
      </c>
      <c r="D12" s="99">
        <f t="shared" ref="D12:D24" si="5">+D11+$D$4+$D$5+$D$6</f>
        <v>73200</v>
      </c>
      <c r="E12" s="99">
        <f t="shared" si="2"/>
        <v>74400</v>
      </c>
      <c r="F12" s="60">
        <f t="shared" si="3"/>
        <v>72500</v>
      </c>
      <c r="G12" s="103">
        <f t="shared" si="4"/>
        <v>0.9904371584699454</v>
      </c>
    </row>
    <row r="13" spans="1:7" x14ac:dyDescent="0.25">
      <c r="A13" s="59" t="s">
        <v>128</v>
      </c>
      <c r="B13" s="59" t="s">
        <v>129</v>
      </c>
      <c r="C13" s="60">
        <f t="shared" si="1"/>
        <v>83200</v>
      </c>
      <c r="D13" s="60">
        <f t="shared" si="5"/>
        <v>80700</v>
      </c>
      <c r="E13" s="60">
        <f t="shared" si="2"/>
        <v>82000</v>
      </c>
      <c r="F13" s="60">
        <f t="shared" si="3"/>
        <v>79000</v>
      </c>
      <c r="G13" s="102">
        <f t="shared" si="4"/>
        <v>0.97893432465923169</v>
      </c>
    </row>
    <row r="14" spans="1:7" s="45" customFormat="1" x14ac:dyDescent="0.25">
      <c r="A14" s="63" t="s">
        <v>130</v>
      </c>
      <c r="B14" s="63" t="s">
        <v>131</v>
      </c>
      <c r="C14" s="99">
        <f>+C13+$C$4+$C$5+$C$6</f>
        <v>91800</v>
      </c>
      <c r="D14" s="99">
        <f t="shared" si="5"/>
        <v>88200</v>
      </c>
      <c r="E14" s="99">
        <f t="shared" si="2"/>
        <v>89600</v>
      </c>
      <c r="F14" s="60">
        <f t="shared" si="3"/>
        <v>85500</v>
      </c>
      <c r="G14" s="103">
        <f t="shared" si="4"/>
        <v>0.96938775510204078</v>
      </c>
    </row>
    <row r="15" spans="1:7" x14ac:dyDescent="0.25">
      <c r="A15" s="59" t="s">
        <v>132</v>
      </c>
      <c r="B15" s="59" t="s">
        <v>133</v>
      </c>
      <c r="C15" s="60">
        <f t="shared" si="1"/>
        <v>100400</v>
      </c>
      <c r="D15" s="60">
        <f t="shared" si="5"/>
        <v>95700</v>
      </c>
      <c r="E15" s="60">
        <f t="shared" si="2"/>
        <v>97200</v>
      </c>
      <c r="F15" s="60">
        <f t="shared" si="3"/>
        <v>92000</v>
      </c>
      <c r="G15" s="102">
        <f t="shared" si="4"/>
        <v>0.96133751306165094</v>
      </c>
    </row>
    <row r="16" spans="1:7" x14ac:dyDescent="0.25">
      <c r="A16" s="59" t="s">
        <v>134</v>
      </c>
      <c r="B16" s="59" t="s">
        <v>135</v>
      </c>
      <c r="C16" s="60">
        <f t="shared" si="1"/>
        <v>109000</v>
      </c>
      <c r="D16" s="60">
        <f t="shared" si="5"/>
        <v>103200</v>
      </c>
      <c r="E16" s="60">
        <f t="shared" si="2"/>
        <v>104800</v>
      </c>
      <c r="F16" s="60">
        <f t="shared" si="3"/>
        <v>98500</v>
      </c>
      <c r="G16" s="102">
        <f t="shared" si="4"/>
        <v>0.9544573643410853</v>
      </c>
    </row>
    <row r="17" spans="1:7" x14ac:dyDescent="0.25">
      <c r="A17" s="59" t="s">
        <v>136</v>
      </c>
      <c r="B17" s="59" t="s">
        <v>137</v>
      </c>
      <c r="C17" s="60">
        <f t="shared" si="1"/>
        <v>117600</v>
      </c>
      <c r="D17" s="60">
        <f t="shared" si="5"/>
        <v>110700</v>
      </c>
      <c r="E17" s="60">
        <f t="shared" si="2"/>
        <v>112400</v>
      </c>
      <c r="F17" s="60">
        <f t="shared" si="3"/>
        <v>105000</v>
      </c>
      <c r="G17" s="102">
        <f t="shared" si="4"/>
        <v>0.948509485094851</v>
      </c>
    </row>
    <row r="18" spans="1:7" x14ac:dyDescent="0.25">
      <c r="A18" s="59" t="s">
        <v>138</v>
      </c>
      <c r="B18" s="59" t="s">
        <v>139</v>
      </c>
      <c r="C18" s="60">
        <f t="shared" si="1"/>
        <v>126200</v>
      </c>
      <c r="D18" s="60">
        <f t="shared" si="5"/>
        <v>118200</v>
      </c>
      <c r="E18" s="60">
        <f t="shared" si="2"/>
        <v>120000</v>
      </c>
      <c r="F18" s="60">
        <f t="shared" si="3"/>
        <v>111500</v>
      </c>
      <c r="G18" s="102">
        <f t="shared" si="4"/>
        <v>0.94331641285956003</v>
      </c>
    </row>
    <row r="19" spans="1:7" s="45" customFormat="1" x14ac:dyDescent="0.25">
      <c r="A19" s="63" t="s">
        <v>140</v>
      </c>
      <c r="B19" s="63" t="s">
        <v>141</v>
      </c>
      <c r="C19" s="99">
        <f t="shared" si="1"/>
        <v>134800</v>
      </c>
      <c r="D19" s="99">
        <f t="shared" si="5"/>
        <v>125700</v>
      </c>
      <c r="E19" s="99">
        <f t="shared" si="2"/>
        <v>127600</v>
      </c>
      <c r="F19" s="60">
        <f t="shared" si="3"/>
        <v>118000</v>
      </c>
      <c r="G19" s="103">
        <f t="shared" si="4"/>
        <v>0.93874303898170242</v>
      </c>
    </row>
    <row r="20" spans="1:7" x14ac:dyDescent="0.25">
      <c r="A20" s="59" t="s">
        <v>142</v>
      </c>
      <c r="B20" s="59" t="s">
        <v>143</v>
      </c>
      <c r="C20" s="60">
        <f t="shared" si="1"/>
        <v>143400</v>
      </c>
      <c r="D20" s="60">
        <f t="shared" si="5"/>
        <v>133200</v>
      </c>
      <c r="E20" s="60">
        <f t="shared" si="2"/>
        <v>135200</v>
      </c>
      <c r="F20" s="60">
        <f t="shared" si="3"/>
        <v>124500</v>
      </c>
      <c r="G20" s="102">
        <f t="shared" si="4"/>
        <v>0.93468468468468469</v>
      </c>
    </row>
    <row r="21" spans="1:7" x14ac:dyDescent="0.25">
      <c r="A21" s="59" t="s">
        <v>144</v>
      </c>
      <c r="B21" s="59" t="s">
        <v>145</v>
      </c>
      <c r="C21" s="60">
        <f t="shared" si="1"/>
        <v>152000</v>
      </c>
      <c r="D21" s="60">
        <f t="shared" si="5"/>
        <v>140700</v>
      </c>
      <c r="E21" s="60">
        <f t="shared" si="2"/>
        <v>142800</v>
      </c>
      <c r="F21" s="60">
        <f t="shared" si="3"/>
        <v>131000</v>
      </c>
      <c r="G21" s="102">
        <f t="shared" si="4"/>
        <v>0.93105899076048326</v>
      </c>
    </row>
    <row r="22" spans="1:7" x14ac:dyDescent="0.25">
      <c r="A22" s="59" t="s">
        <v>146</v>
      </c>
      <c r="B22" s="59" t="s">
        <v>147</v>
      </c>
      <c r="C22" s="60">
        <f t="shared" si="1"/>
        <v>160600</v>
      </c>
      <c r="D22" s="60">
        <f t="shared" si="5"/>
        <v>148200</v>
      </c>
      <c r="E22" s="60">
        <f t="shared" si="2"/>
        <v>150400</v>
      </c>
      <c r="F22" s="60">
        <f t="shared" si="3"/>
        <v>137500</v>
      </c>
      <c r="G22" s="102">
        <f t="shared" si="4"/>
        <v>0.9278002699055331</v>
      </c>
    </row>
    <row r="23" spans="1:7" x14ac:dyDescent="0.25">
      <c r="A23" s="59" t="s">
        <v>148</v>
      </c>
      <c r="B23" s="59" t="s">
        <v>149</v>
      </c>
      <c r="C23" s="60">
        <f t="shared" si="1"/>
        <v>169200</v>
      </c>
      <c r="D23" s="60">
        <f t="shared" si="5"/>
        <v>155700</v>
      </c>
      <c r="E23" s="60">
        <f t="shared" si="2"/>
        <v>158000</v>
      </c>
      <c r="F23" s="60">
        <f t="shared" si="3"/>
        <v>144000</v>
      </c>
      <c r="G23" s="102">
        <f t="shared" si="4"/>
        <v>0.92485549132947975</v>
      </c>
    </row>
    <row r="24" spans="1:7" s="45" customFormat="1" ht="15.75" thickBot="1" x14ac:dyDescent="0.3">
      <c r="A24" s="64" t="s">
        <v>150</v>
      </c>
      <c r="B24" s="64" t="s">
        <v>151</v>
      </c>
      <c r="C24" s="104">
        <f t="shared" si="1"/>
        <v>177800</v>
      </c>
      <c r="D24" s="104">
        <f t="shared" si="5"/>
        <v>163200</v>
      </c>
      <c r="E24" s="104">
        <f t="shared" si="2"/>
        <v>165600</v>
      </c>
      <c r="F24" s="60">
        <f t="shared" si="3"/>
        <v>150500</v>
      </c>
      <c r="G24" s="105">
        <f t="shared" si="4"/>
        <v>0.92218137254901966</v>
      </c>
    </row>
  </sheetData>
  <conditionalFormatting sqref="F9">
    <cfRule type="cellIs" dxfId="2" priority="3" operator="lessThanOrEqual">
      <formula>E9</formula>
    </cfRule>
    <cfRule type="cellIs" dxfId="1" priority="2" operator="lessThanOrEqual">
      <formula>$D$9</formula>
    </cfRule>
  </conditionalFormatting>
  <conditionalFormatting sqref="F10:F24">
    <cfRule type="cellIs" dxfId="0" priority="1" operator="lessThanOrEqual">
      <formula>D10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DONNEES</vt:lpstr>
      <vt:lpstr>COUT</vt:lpstr>
      <vt:lpstr>ENERGY COST</vt:lpstr>
      <vt:lpstr>PAY BACK</vt:lpstr>
    </vt:vector>
  </TitlesOfParts>
  <Company>CIAT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Pollet Eric (0033688653627)</dc:creator>
  <cp:lastModifiedBy>klu</cp:lastModifiedBy>
  <dcterms:created xsi:type="dcterms:W3CDTF">2020-03-16T14:18:47Z</dcterms:created>
  <dcterms:modified xsi:type="dcterms:W3CDTF">2020-11-10T08:25:49Z</dcterms:modified>
</cp:coreProperties>
</file>